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ma Maleki\Desktop\Training III Optimization Examples\"/>
    </mc:Choice>
  </mc:AlternateContent>
  <bookViews>
    <workbookView xWindow="-15" yWindow="-15" windowWidth="15255" windowHeight="9015" activeTab="1"/>
  </bookViews>
  <sheets>
    <sheet name="Transport3" sheetId="4" r:id="rId1"/>
    <sheet name="Transport3Cube" sheetId="9" r:id="rId2"/>
  </sheets>
  <definedNames>
    <definedName name="cap_fac" localSheetId="1">Transport3Cube!$I$63</definedName>
    <definedName name="cap_fac">Transport3!$I$63</definedName>
    <definedName name="cap_wrh" localSheetId="1">Transport3Cube!$I$51</definedName>
    <definedName name="cap_wrh">Transport3!$I$51</definedName>
    <definedName name="Capacity">#REF!</definedName>
    <definedName name="coin_cuttype" localSheetId="0" hidden="1">1</definedName>
    <definedName name="coin_cuttype" localSheetId="1" hidden="1">1</definedName>
    <definedName name="coin_dualtol" localSheetId="0" hidden="1">0.0000001</definedName>
    <definedName name="coin_dualtol" localSheetId="1" hidden="1">0.0000001</definedName>
    <definedName name="coin_heurs" localSheetId="0" hidden="1">1</definedName>
    <definedName name="coin_heurs" localSheetId="1" hidden="1">1</definedName>
    <definedName name="coin_integerpresolve" localSheetId="0" hidden="1">1</definedName>
    <definedName name="coin_integerpresolve" localSheetId="1" hidden="1">1</definedName>
    <definedName name="coin_presolve1" localSheetId="0" hidden="1">1</definedName>
    <definedName name="coin_presolve1" localSheetId="1" hidden="1">1</definedName>
    <definedName name="coin_primaltol" localSheetId="0" hidden="1">0.0000001</definedName>
    <definedName name="coin_primaltol" localSheetId="1" hidden="1">0.0000001</definedName>
    <definedName name="cus_demand" localSheetId="0">Transport3!$I$88</definedName>
    <definedName name="cus_demand" localSheetId="1">Transport3Cube!$I$88</definedName>
    <definedName name="cus_demand">#REF!</definedName>
    <definedName name="customers" localSheetId="1">Transport3Cube!$L$5</definedName>
    <definedName name="customers">Transport3!$L$5</definedName>
    <definedName name="Demand" localSheetId="1">Transport3Cube!$C$87:$G$89</definedName>
    <definedName name="Demand">Transport3!$C$87:$G$89</definedName>
    <definedName name="fac_cus_cost" localSheetId="1">Transport3Cube!$J$15</definedName>
    <definedName name="fac_cus_cost">Transport3!$J$15</definedName>
    <definedName name="fac_cus_num" localSheetId="1">Transport3Cube!$J$18</definedName>
    <definedName name="fac_cus_num">Transport3!$J$18</definedName>
    <definedName name="fac_wrh_cost" localSheetId="1">Transport3Cube!$I$15</definedName>
    <definedName name="fac_wrh_cost">Transport3!$I$15</definedName>
    <definedName name="fac_wrh_num" localSheetId="1">Transport3Cube!$I$18</definedName>
    <definedName name="fac_wrh_num">Transport3!$I$18</definedName>
    <definedName name="factories" localSheetId="1">Transport3Cube!$I$5</definedName>
    <definedName name="factories">Transport3!$I$5</definedName>
    <definedName name="Factory_capacity" localSheetId="1">Transport3Cube!$H$63:$H$68</definedName>
    <definedName name="Factory_capacity">Transport3!$H$63:$H$68</definedName>
    <definedName name="Factory_to_customer" localSheetId="1">Transport3Cube!$C$55:$G$60</definedName>
    <definedName name="Factory_to_customer">Transport3!$C$55:$G$60</definedName>
    <definedName name="Factory_to_warehouse" localSheetId="1">Transport3Cube!$C$41:$F$46</definedName>
    <definedName name="Factory_to_warehouse">Transport3!$C$41:$F$46</definedName>
    <definedName name="Gallons_loaded">#REF!</definedName>
    <definedName name="Loading_decisions">#REF!</definedName>
    <definedName name="lssolver_est" localSheetId="0" hidden="1">1</definedName>
    <definedName name="lssolver_est" localSheetId="1" hidden="1">1</definedName>
    <definedName name="lssolver_itr" localSheetId="0" hidden="1">100</definedName>
    <definedName name="lssolver_itr" localSheetId="1" hidden="1">100</definedName>
    <definedName name="lssolver_neg" localSheetId="0" hidden="1">1</definedName>
    <definedName name="lssolver_neg" localSheetId="1" hidden="1">1</definedName>
    <definedName name="lssolver_piv" localSheetId="0" hidden="1">0.000001</definedName>
    <definedName name="lssolver_piv" localSheetId="1" hidden="1">0.000001</definedName>
    <definedName name="lssolver_pre" localSheetId="0" hidden="1">0.001</definedName>
    <definedName name="lssolver_pre" localSheetId="1" hidden="1">0.001</definedName>
    <definedName name="lssolver_red" localSheetId="0" hidden="1">0.000001</definedName>
    <definedName name="lssolver_red" localSheetId="1" hidden="1">0.000001</definedName>
    <definedName name="lssolver_rep" localSheetId="0" hidden="1">2</definedName>
    <definedName name="lssolver_rep" localSheetId="1" hidden="1">2</definedName>
    <definedName name="lssolver_scl" localSheetId="0" hidden="1">2</definedName>
    <definedName name="lssolver_scl" localSheetId="1" hidden="1">2</definedName>
    <definedName name="lssolver_sho" localSheetId="0" hidden="1">2</definedName>
    <definedName name="lssolver_sho" localSheetId="1" hidden="1">2</definedName>
    <definedName name="lssolver_sol" localSheetId="0" hidden="1">0.0001</definedName>
    <definedName name="lssolver_sol" localSheetId="1" hidden="1">0.0001</definedName>
    <definedName name="lssolver_tim" localSheetId="0" hidden="1">100</definedName>
    <definedName name="lssolver_tim" localSheetId="1" hidden="1">100</definedName>
    <definedName name="lssolver_tol" localSheetId="0" hidden="1">0.05</definedName>
    <definedName name="lssolver_tol" localSheetId="1" hidden="1">0.05</definedName>
    <definedName name="Maximum_gallons">#REF!</definedName>
    <definedName name="num_from_fac" localSheetId="0">Transport3!$I$66</definedName>
    <definedName name="num_from_fac" localSheetId="1">Transport3Cube!$I$66</definedName>
    <definedName name="num_from_fac">#REF!</definedName>
    <definedName name="num_from_wrh" localSheetId="0">Transport3!$I$54</definedName>
    <definedName name="num_from_wrh" localSheetId="1">Transport3Cube!$I$54</definedName>
    <definedName name="num_from_wrh">#REF!</definedName>
    <definedName name="num_to_cus" localSheetId="0">Transport3!$I$85</definedName>
    <definedName name="num_to_cus" localSheetId="1">Transport3Cube!$I$85</definedName>
    <definedName name="num_to_cus">#REF!</definedName>
    <definedName name="num_to_wrh" localSheetId="0">Transport3!$I$48</definedName>
    <definedName name="num_to_wrh" localSheetId="1">Transport3Cube!$I$48</definedName>
    <definedName name="Open_or_close">#REF!</definedName>
    <definedName name="products" localSheetId="1">Transport3Cube!$J$5</definedName>
    <definedName name="products">Transport3!$J$5</definedName>
    <definedName name="Products_made">#REF!</definedName>
    <definedName name="Products_shipped">#REF!</definedName>
    <definedName name="qpsolver_itr" localSheetId="0" hidden="1">100</definedName>
    <definedName name="qpsolver_itr" localSheetId="1" hidden="1">100</definedName>
    <definedName name="qpsolver_lin" localSheetId="0" hidden="1">1</definedName>
    <definedName name="qpsolver_lin" localSheetId="1" hidden="1">1</definedName>
    <definedName name="qpsolver_neg" localSheetId="0" hidden="1">1</definedName>
    <definedName name="qpsolver_neg" localSheetId="1" hidden="1">1</definedName>
    <definedName name="qpsolver_piv" localSheetId="0" hidden="1">0.000001</definedName>
    <definedName name="qpsolver_piv" localSheetId="1" hidden="1">0.000001</definedName>
    <definedName name="qpsolver_pre" localSheetId="0" hidden="1">0.001</definedName>
    <definedName name="qpsolver_pre" localSheetId="1" hidden="1">0.001</definedName>
    <definedName name="qpsolver_red" localSheetId="0" hidden="1">0.000001</definedName>
    <definedName name="qpsolver_red" localSheetId="1" hidden="1">0.000001</definedName>
    <definedName name="qpsolver_rep" localSheetId="0" hidden="1">2</definedName>
    <definedName name="qpsolver_rep" localSheetId="1" hidden="1">2</definedName>
    <definedName name="qpsolver_scl" localSheetId="0" hidden="1">2</definedName>
    <definedName name="qpsolver_scl" localSheetId="1" hidden="1">2</definedName>
    <definedName name="qpsolver_sho" localSheetId="0" hidden="1">2</definedName>
    <definedName name="qpsolver_sho" localSheetId="1" hidden="1">2</definedName>
    <definedName name="qpsolver_tim" localSheetId="0" hidden="1">100</definedName>
    <definedName name="qpsolver_tim" localSheetId="1" hidden="1">100</definedName>
    <definedName name="qpsolver_tol" localSheetId="0" hidden="1">0.05</definedName>
    <definedName name="qpsolver_tol" localSheetId="1" hidden="1">0.05</definedName>
    <definedName name="scen_result" localSheetId="0" hidden="1">#VALUE!</definedName>
    <definedName name="scen_result" localSheetId="1" hidden="1">#VALUE!</definedName>
    <definedName name="sencount" hidden="1">2</definedName>
    <definedName name="solver_adj" localSheetId="0" hidden="1">Transport3!$C$41:$F$46,Transport3!$C$55:$G$60,Transport3!$C$72:$G$83</definedName>
    <definedName name="solver_adj" localSheetId="1" hidden="1">Transport3Cube!$C$41:$F$46,Transport3Cube!$C$55:$G$60,Transport3Cube!$C$72:$G$83</definedName>
    <definedName name="solver_adj_ob" localSheetId="0" hidden="1">1</definedName>
    <definedName name="solver_adj_ob" localSheetId="1" hidden="1">1</definedName>
    <definedName name="solver_cha" localSheetId="0" hidden="1">0</definedName>
    <definedName name="solver_cha" localSheetId="1" hidden="1">0</definedName>
    <definedName name="solver_chc1" localSheetId="0" hidden="1">0</definedName>
    <definedName name="solver_chc1" localSheetId="1" hidden="1">0</definedName>
    <definedName name="solver_chc2" localSheetId="0" hidden="1">0</definedName>
    <definedName name="solver_chc2" localSheetId="1" hidden="1">0</definedName>
    <definedName name="solver_chc3" localSheetId="0" hidden="1">0</definedName>
    <definedName name="solver_chc3" localSheetId="1" hidden="1">0</definedName>
    <definedName name="solver_chc4" localSheetId="0" hidden="1">0</definedName>
    <definedName name="solver_chc4" localSheetId="1" hidden="1">0</definedName>
    <definedName name="solver_chc5" localSheetId="1" hidden="1">0</definedName>
    <definedName name="solver_chn" localSheetId="0" hidden="1">4</definedName>
    <definedName name="solver_chn" localSheetId="1" hidden="1">4</definedName>
    <definedName name="solver_chp1" localSheetId="0" hidden="1">0</definedName>
    <definedName name="solver_chp1" localSheetId="1" hidden="1">0</definedName>
    <definedName name="solver_chp2" localSheetId="0" hidden="1">0</definedName>
    <definedName name="solver_chp2" localSheetId="1" hidden="1">0</definedName>
    <definedName name="solver_chp3" localSheetId="0" hidden="1">0</definedName>
    <definedName name="solver_chp3" localSheetId="1" hidden="1">0</definedName>
    <definedName name="solver_chp4" localSheetId="0" hidden="1">0</definedName>
    <definedName name="solver_chp4" localSheetId="1" hidden="1">0</definedName>
    <definedName name="solver_chp5" localSheetId="1" hidden="1">0</definedName>
    <definedName name="solver_cht" localSheetId="0" hidden="1">0</definedName>
    <definedName name="solver_cht" localSheetId="1" hidden="1">0</definedName>
    <definedName name="solver_cir1" localSheetId="0" hidden="1">1</definedName>
    <definedName name="solver_cir1" localSheetId="1" hidden="1">1</definedName>
    <definedName name="solver_cir2" localSheetId="0" hidden="1">1</definedName>
    <definedName name="solver_cir2" localSheetId="1" hidden="1">1</definedName>
    <definedName name="solver_cir3" localSheetId="0" hidden="1">1</definedName>
    <definedName name="solver_cir3" localSheetId="1" hidden="1">1</definedName>
    <definedName name="solver_cir4" localSheetId="0" hidden="1">1</definedName>
    <definedName name="solver_cir4" localSheetId="1" hidden="1">1</definedName>
    <definedName name="solver_cir5" localSheetId="1" hidden="1">1</definedName>
    <definedName name="solver_con" localSheetId="0" hidden="1">" "</definedName>
    <definedName name="solver_con" localSheetId="1" hidden="1">" "</definedName>
    <definedName name="solver_con1" localSheetId="0" hidden="1">" "</definedName>
    <definedName name="solver_con1" localSheetId="1" hidden="1">" "</definedName>
    <definedName name="solver_con2" localSheetId="0" hidden="1">" "</definedName>
    <definedName name="solver_con2" localSheetId="1" hidden="1">" "</definedName>
    <definedName name="solver_con3" localSheetId="0" hidden="1">" "</definedName>
    <definedName name="solver_con3" localSheetId="1" hidden="1">" "</definedName>
    <definedName name="solver_con4" localSheetId="0" hidden="1">" "</definedName>
    <definedName name="solver_con4" localSheetId="1" hidden="1">" "</definedName>
    <definedName name="solver_con5" localSheetId="1" hidden="1">" "</definedName>
    <definedName name="solver_dia" localSheetId="0" hidden="1">5</definedName>
    <definedName name="solver_dia" localSheetId="1" hidden="1">5</definedName>
    <definedName name="solver_drv" localSheetId="0" hidden="1">1</definedName>
    <definedName name="solver_drv" localSheetId="1" hidden="1">1</definedName>
    <definedName name="solver_eng" localSheetId="0" hidden="1">2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eval" hidden="1">0</definedName>
    <definedName name="solver_iao" localSheetId="0" hidden="1">0</definedName>
    <definedName name="solver_iao" localSheetId="1" hidden="1">0</definedName>
    <definedName name="solver_ibd" localSheetId="0" hidden="1">2</definedName>
    <definedName name="solver_ibd" localSheetId="1" hidden="1">2</definedName>
    <definedName name="solver_int" localSheetId="0" hidden="1">0</definedName>
    <definedName name="solver_int" localSheetId="1" hidden="1">0</definedName>
    <definedName name="solver_irs" localSheetId="0" hidden="1">0</definedName>
    <definedName name="solver_irs" localSheetId="1" hidden="1">0</definedName>
    <definedName name="solver_ism" localSheetId="0" hidden="1">0</definedName>
    <definedName name="solver_ism" localSheetId="1" hidden="1">0</definedName>
    <definedName name="solver_itr" localSheetId="0" hidden="1">100</definedName>
    <definedName name="solver_itr" localSheetId="1" hidden="1">100</definedName>
    <definedName name="solver_kiv" localSheetId="0" hidden="1">2E+30</definedName>
    <definedName name="solver_kiv" localSheetId="1" hidden="1">2E+30</definedName>
    <definedName name="solver_lhs_ob1" localSheetId="0" hidden="1">0</definedName>
    <definedName name="solver_lhs_ob1" localSheetId="1" hidden="1">0</definedName>
    <definedName name="solver_lhs_ob2" localSheetId="0" hidden="1">0</definedName>
    <definedName name="solver_lhs_ob2" localSheetId="1" hidden="1">0</definedName>
    <definedName name="solver_lhs_ob3" localSheetId="0" hidden="1">0</definedName>
    <definedName name="solver_lhs_ob3" localSheetId="1" hidden="1">0</definedName>
    <definedName name="solver_lhs_ob4" localSheetId="0" hidden="1">0</definedName>
    <definedName name="solver_lhs_ob4" localSheetId="1" hidden="1">0</definedName>
    <definedName name="solver_lhs_ob5" localSheetId="1" hidden="1">0</definedName>
    <definedName name="solver_lhs1" localSheetId="0" hidden="1">Transport3!$C$47:$F$49</definedName>
    <definedName name="solver_lhs1" localSheetId="1" hidden="1">Transport3Cube!$I$48</definedName>
    <definedName name="solver_lhs2" localSheetId="0" hidden="1">Transport3!$G$63:$G$68</definedName>
    <definedName name="solver_lhs2" localSheetId="1" hidden="1">Transport3Cube!$I$48</definedName>
    <definedName name="solver_lhs3" localSheetId="0" hidden="1">Transport3!$C$84:$G$86</definedName>
    <definedName name="solver_lhs3" localSheetId="1" hidden="1">Transport3Cube!$I$66</definedName>
    <definedName name="solver_lhs4" localSheetId="0" hidden="1">Transport3!$I$72:$I$83</definedName>
    <definedName name="solver_lhs4" localSheetId="1" hidden="1">Transport3Cube!$I$85</definedName>
    <definedName name="solver_lhs5" localSheetId="0" hidden="1">Transport3!$C$47:$F$49</definedName>
    <definedName name="solver_lhs5" localSheetId="1" hidden="1">Transport3Cube!$H$72:$H$83</definedName>
    <definedName name="solver_lhs6" localSheetId="0" hidden="1">Transport3!$C$41:$F$46</definedName>
    <definedName name="solver_lhs6" localSheetId="1" hidden="1">Transport3Cube!$C$41:$F$46</definedName>
    <definedName name="solver_lhs7" localSheetId="0" hidden="1">Transport3!$C$47:$F$49</definedName>
    <definedName name="solver_lhs7" localSheetId="1" hidden="1">Transport3Cube!$C$47:$F$49</definedName>
    <definedName name="solver_lin" localSheetId="0" hidden="1">1</definedName>
    <definedName name="solver_lin" localSheetId="1" hidden="1">1</definedName>
    <definedName name="solver_mda" localSheetId="0" hidden="1">4</definedName>
    <definedName name="solver_mda" localSheetId="1" hidden="1">4</definedName>
    <definedName name="solver_mip" localSheetId="0" hidden="1">1000</definedName>
    <definedName name="solver_mip" localSheetId="1" hidden="1">1000</definedName>
    <definedName name="solver_mod" localSheetId="0" hidden="1">3</definedName>
    <definedName name="solver_mod" localSheetId="1" hidden="1">3</definedName>
    <definedName name="solver_neg" localSheetId="0" hidden="1">1</definedName>
    <definedName name="solver_neg" localSheetId="1" hidden="1">1</definedName>
    <definedName name="solver_nod" localSheetId="0" hidden="1">1000</definedName>
    <definedName name="solver_nod" localSheetId="1" hidden="1">1000</definedName>
    <definedName name="solver_ntr" localSheetId="0" hidden="1">0</definedName>
    <definedName name="solver_ntr" localSheetId="1" hidden="1">2</definedName>
    <definedName name="solver_ntri" hidden="1">1000</definedName>
    <definedName name="solver_num" localSheetId="0" hidden="1">4</definedName>
    <definedName name="solver_num" localSheetId="1" hidden="1">4</definedName>
    <definedName name="solver_nwt" localSheetId="0" hidden="1">1</definedName>
    <definedName name="solver_nwt" localSheetId="1" hidden="1">1</definedName>
    <definedName name="solver_obc" localSheetId="0" hidden="1">0</definedName>
    <definedName name="solver_obc" localSheetId="1" hidden="1">0</definedName>
    <definedName name="solver_obp" localSheetId="0" hidden="1">0</definedName>
    <definedName name="solver_obp" localSheetId="1" hidden="1">0</definedName>
    <definedName name="solver_ofx" localSheetId="0" hidden="1">2</definedName>
    <definedName name="solver_ofx" localSheetId="1" hidden="1">2</definedName>
    <definedName name="solver_opt" localSheetId="0" hidden="1">Transport3!$C$91</definedName>
    <definedName name="solver_opt" localSheetId="1" hidden="1">Transport3Cube!$I$91</definedName>
    <definedName name="solver_opt_ob" localSheetId="0" hidden="1">1</definedName>
    <definedName name="solver_opt_ob" localSheetId="1" hidden="1">1</definedName>
    <definedName name="solver_piv" localSheetId="0" hidden="1">0.000001</definedName>
    <definedName name="solver_piv" localSheetId="1" hidden="1">0.000001</definedName>
    <definedName name="solver_pre" localSheetId="0" hidden="1">0.001</definedName>
    <definedName name="solver_pre" localSheetId="1" hidden="1">0.001</definedName>
    <definedName name="solver_pro" localSheetId="0" hidden="1">2</definedName>
    <definedName name="solver_pro" localSheetId="1" hidden="1">2</definedName>
    <definedName name="solver_psi" localSheetId="0" hidden="1">0</definedName>
    <definedName name="solver_psi" localSheetId="1" hidden="1">0</definedName>
    <definedName name="solver_rdp" localSheetId="0" hidden="1">0</definedName>
    <definedName name="solver_rdp" localSheetId="1" hidden="1">0</definedName>
    <definedName name="solver_red" localSheetId="0" hidden="1">0.000001</definedName>
    <definedName name="solver_red" localSheetId="1" hidden="1">0.000001</definedName>
    <definedName name="solver_rel1" localSheetId="0" hidden="1">1</definedName>
    <definedName name="solver_rel1" localSheetId="1" hidden="1">1</definedName>
    <definedName name="solver_rel2" localSheetId="0" hidden="1">1</definedName>
    <definedName name="solver_rel2" localSheetId="1" hidden="1">2</definedName>
    <definedName name="solver_rel3" localSheetId="0" hidden="1">3</definedName>
    <definedName name="solver_rel3" localSheetId="1" hidden="1">1</definedName>
    <definedName name="solver_rel4" localSheetId="0" hidden="1">2</definedName>
    <definedName name="solver_rel4" localSheetId="1" hidden="1">3</definedName>
    <definedName name="solver_rel5" localSheetId="0" hidden="1">1</definedName>
    <definedName name="solver_rel5" localSheetId="1" hidden="1">2</definedName>
    <definedName name="solver_rel6" localSheetId="0" hidden="1">3</definedName>
    <definedName name="solver_rel6" localSheetId="1" hidden="1">3</definedName>
    <definedName name="solver_rel7" localSheetId="0" hidden="1">1</definedName>
    <definedName name="solver_rel7" localSheetId="1" hidden="1">1</definedName>
    <definedName name="solver_reo" localSheetId="0" hidden="1">2</definedName>
    <definedName name="solver_reo" localSheetId="1" hidden="1">2</definedName>
    <definedName name="solver_rep" localSheetId="0" hidden="1">2</definedName>
    <definedName name="solver_rep" localSheetId="1" hidden="1">2</definedName>
    <definedName name="solver_rhs1" localSheetId="0" hidden="1">Transport3!$C$50:$F$52</definedName>
    <definedName name="solver_rhs1" localSheetId="1" hidden="1">Transport3Cube!$I$51</definedName>
    <definedName name="solver_rhs2" localSheetId="0" hidden="1">Transport3!$H$63:$H$68</definedName>
    <definedName name="solver_rhs2" localSheetId="1" hidden="1">Transport3Cube!$I$54</definedName>
    <definedName name="solver_rhs3" localSheetId="0" hidden="1">Transport3!$C$87:$G$89</definedName>
    <definedName name="solver_rhs3" localSheetId="1" hidden="1">Transport3Cube!$I$63</definedName>
    <definedName name="solver_rhs4" localSheetId="0" hidden="1">Transport3!$H$72:$H$83</definedName>
    <definedName name="solver_rhs4" localSheetId="1" hidden="1">Transport3Cube!$I$88</definedName>
    <definedName name="solver_rhs5" localSheetId="0" hidden="1">Warehouse_capacity</definedName>
    <definedName name="solver_rhs5" localSheetId="1" hidden="1">Transport3Cube!$I$72:$I$83</definedName>
    <definedName name="solver_rhs6" localSheetId="0" hidden="1">0</definedName>
    <definedName name="solver_rhs6" localSheetId="1" hidden="1">0</definedName>
    <definedName name="solver_rhs7" localSheetId="0" hidden="1">Warehouse_capacity</definedName>
    <definedName name="solver_rhs7" localSheetId="1" hidden="1">Transport3Cube!Warehouse_capacity</definedName>
    <definedName name="solver_rlx" localSheetId="0" hidden="1">0</definedName>
    <definedName name="solver_rlx" localSheetId="1" hidden="1">0</definedName>
    <definedName name="solver_rsmp" hidden="1">2</definedName>
    <definedName name="solver_rtr" localSheetId="0" hidden="1">0</definedName>
    <definedName name="solver_rtr" localSheetId="1" hidden="1">0</definedName>
    <definedName name="solver_rxc1" localSheetId="0" hidden="1">1</definedName>
    <definedName name="solver_rxc1" localSheetId="1" hidden="1">1</definedName>
    <definedName name="solver_rxc2" localSheetId="0" hidden="1">1</definedName>
    <definedName name="solver_rxc2" localSheetId="1" hidden="1">1</definedName>
    <definedName name="solver_rxc3" localSheetId="0" hidden="1">1</definedName>
    <definedName name="solver_rxc3" localSheetId="1" hidden="1">1</definedName>
    <definedName name="solver_rxc4" localSheetId="0" hidden="1">1</definedName>
    <definedName name="solver_rxc4" localSheetId="1" hidden="1">1</definedName>
    <definedName name="solver_rxc5" localSheetId="1" hidden="1">0</definedName>
    <definedName name="solver_rxv" localSheetId="0" hidden="1">1</definedName>
    <definedName name="solver_rxv" localSheetId="1" hidden="1">1</definedName>
    <definedName name="solver_scl" localSheetId="0" hidden="1">2</definedName>
    <definedName name="solver_scl" localSheetId="1" hidden="1">2</definedName>
    <definedName name="solver_seed" hidden="1">0</definedName>
    <definedName name="solver_sel" localSheetId="0" hidden="1">1</definedName>
    <definedName name="solver_sel" localSheetId="1" hidden="1">1</definedName>
    <definedName name="solver_sho" localSheetId="0" hidden="1">2</definedName>
    <definedName name="solver_sho" localSheetId="1" hidden="1">2</definedName>
    <definedName name="solver_slv" localSheetId="0" hidden="1">0</definedName>
    <definedName name="solver_slv" localSheetId="1" hidden="1">0</definedName>
    <definedName name="solver_slvu" localSheetId="0" hidden="1">0</definedName>
    <definedName name="solver_slvu" localSheetId="1" hidden="1">0</definedName>
    <definedName name="solver_spid" localSheetId="1" hidden="1">" "</definedName>
    <definedName name="solver_srvr" localSheetId="1" hidden="1">" "</definedName>
    <definedName name="solver_sthr" hidden="1">0</definedName>
    <definedName name="solver_thr" localSheetId="1" hidden="1">0</definedName>
    <definedName name="solver_tim" localSheetId="0" hidden="1">100</definedName>
    <definedName name="solver_tim" localSheetId="1" hidden="1">100</definedName>
    <definedName name="solver_tmp" localSheetId="0" hidden="1">Demand</definedName>
    <definedName name="solver_tmp" localSheetId="1" hidden="1">Transport3Cube!Demand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umod" localSheetId="0" hidden="1">1</definedName>
    <definedName name="solver_umod" localSheetId="1" hidden="1">1</definedName>
    <definedName name="solver_urs" localSheetId="0" hidden="1">0</definedName>
    <definedName name="solver_urs" localSheetId="1" hidden="1">0</definedName>
    <definedName name="solver_val" localSheetId="0" hidden="1">0</definedName>
    <definedName name="solver_val" localSheetId="1" hidden="1">0</definedName>
    <definedName name="solver_var" localSheetId="0" hidden="1">" "</definedName>
    <definedName name="solver_var" localSheetId="1" hidden="1">" "</definedName>
    <definedName name="solver_ver" localSheetId="0" hidden="1">11</definedName>
    <definedName name="solver_ver" localSheetId="1" hidden="1">12</definedName>
    <definedName name="solver_ver">1.2</definedName>
    <definedName name="solver_vir" localSheetId="0" hidden="1">1</definedName>
    <definedName name="solver_vir" localSheetId="1" hidden="1">1</definedName>
    <definedName name="solver_vol" localSheetId="0" hidden="1">0</definedName>
    <definedName name="solver_vol" localSheetId="1" hidden="1">0</definedName>
    <definedName name="solver_vst" localSheetId="0" hidden="1">0</definedName>
    <definedName name="solver_vst" localSheetId="1" hidden="1">0</definedName>
    <definedName name="sssolver_drv" localSheetId="0" hidden="1">1</definedName>
    <definedName name="sssolver_drv" localSheetId="1" hidden="1">1</definedName>
    <definedName name="sssolver_est" localSheetId="0" hidden="1">1</definedName>
    <definedName name="sssolver_est" localSheetId="1" hidden="1">1</definedName>
    <definedName name="sssolver_itr" localSheetId="0" hidden="1">100</definedName>
    <definedName name="sssolver_itr" localSheetId="1" hidden="1">100</definedName>
    <definedName name="sssolver_lin" localSheetId="0" hidden="1">1</definedName>
    <definedName name="sssolver_lin" localSheetId="1" hidden="1">1</definedName>
    <definedName name="sssolver_neg" localSheetId="0" hidden="1">1</definedName>
    <definedName name="sssolver_neg" localSheetId="1" hidden="1">1</definedName>
    <definedName name="sssolver_nwt" localSheetId="0" hidden="1">1</definedName>
    <definedName name="sssolver_nwt" localSheetId="1" hidden="1">1</definedName>
    <definedName name="sssolver_pre" localSheetId="0" hidden="1">0.001</definedName>
    <definedName name="sssolver_pre" localSheetId="1" hidden="1">0.001</definedName>
    <definedName name="sssolver_rep" localSheetId="0" hidden="1">2</definedName>
    <definedName name="sssolver_rep" localSheetId="1" hidden="1">2</definedName>
    <definedName name="sssolver_scl" localSheetId="0" hidden="1">2</definedName>
    <definedName name="sssolver_scl" localSheetId="1" hidden="1">2</definedName>
    <definedName name="sssolver_sho" localSheetId="0" hidden="1">2</definedName>
    <definedName name="sssolver_sho" localSheetId="1" hidden="1">2</definedName>
    <definedName name="sssolver_tim" localSheetId="0" hidden="1">100</definedName>
    <definedName name="sssolver_tim" localSheetId="1" hidden="1">100</definedName>
    <definedName name="sssolver_tol" localSheetId="0" hidden="1">0.05</definedName>
    <definedName name="sssolver_tol" localSheetId="1" hidden="1">0.05</definedName>
    <definedName name="tot_cost" localSheetId="0">Transport3!$I$91</definedName>
    <definedName name="tot_cost" localSheetId="1">Transport3Cube!$I$91</definedName>
    <definedName name="tot_cost">#REF!</definedName>
    <definedName name="Total_cost" localSheetId="1">Transport3Cube!$C$91</definedName>
    <definedName name="Total_cost">Transport3!$C$91</definedName>
    <definedName name="Total_decisions">#REF!</definedName>
    <definedName name="Total_from_factory" localSheetId="1">Transport3Cube!$G$63:$G$68</definedName>
    <definedName name="Total_from_factory">Transport3!$G$63:$G$68</definedName>
    <definedName name="Total_from_warehouse" localSheetId="1">Transport3Cube!$H$72:$H$83</definedName>
    <definedName name="Total_from_warehouse">Transport3!$H$72:$H$83</definedName>
    <definedName name="Total_from_warehouse1">#REF!</definedName>
    <definedName name="Total_from_warehouse2">#REF!</definedName>
    <definedName name="Total_from_warehouse3">#REF!</definedName>
    <definedName name="Total_from_warehouse4">#REF!</definedName>
    <definedName name="Total_gallons">#REF!</definedName>
    <definedName name="Total_loss">#REF!</definedName>
    <definedName name="Total_received">#REF!</definedName>
    <definedName name="Total_shipped">#REF!</definedName>
    <definedName name="Total_to_customer" localSheetId="1">Transport3Cube!$C$84:$G$86</definedName>
    <definedName name="Total_to_customer">Transport3!$C$84:$G$86</definedName>
    <definedName name="Total_to_warehouse" localSheetId="1">Transport3Cube!$I$72:$I$83</definedName>
    <definedName name="Total_to_warehouse">Transport3!$I$72:$I$83</definedName>
    <definedName name="Total_to_warehouse1">#REF!</definedName>
    <definedName name="Total_to_warehouse2">#REF!</definedName>
    <definedName name="Total_to_warehouse3">#REF!</definedName>
    <definedName name="Total_to_warehouse4">#REF!</definedName>
    <definedName name="Warehouse_capacity" localSheetId="1">Transport3Cube!$C$50:$F$52</definedName>
    <definedName name="Warehouse_capacity">Transport3!$C$50:$F$52</definedName>
    <definedName name="Warehouse_customer" localSheetId="1">Transport3Cube!$C$72:$G$83</definedName>
    <definedName name="Warehouse_customer">Transport3!$C$72:$G$83</definedName>
    <definedName name="Warehouse_to_customer">#REF!</definedName>
    <definedName name="warehouses" localSheetId="1">Transport3Cube!$K$5</definedName>
    <definedName name="warehouses">Transport3!$K$5</definedName>
    <definedName name="wrh_cus_cost" localSheetId="1">Transport3Cube!$K$15</definedName>
    <definedName name="wrh_cus_cost">Transport3!$K$15</definedName>
    <definedName name="wrh_cus_num" localSheetId="1">Transport3Cube!$K$18</definedName>
    <definedName name="wrh_cus_num">Transport3!$K$18</definedName>
  </definedNames>
  <calcPr calcId="152511"/>
</workbook>
</file>

<file path=xl/calcChain.xml><?xml version="1.0" encoding="utf-8"?>
<calcChain xmlns="http://schemas.openxmlformats.org/spreadsheetml/2006/main">
  <c r="C91" i="4" l="1"/>
  <c r="C91" i="9"/>
  <c r="G41" i="4"/>
  <c r="G42" i="4"/>
  <c r="G64" i="4" s="1"/>
  <c r="G43" i="4"/>
  <c r="G44" i="4"/>
  <c r="G45" i="4"/>
  <c r="G67" i="4" s="1"/>
  <c r="G46" i="4"/>
  <c r="C47" i="4"/>
  <c r="I72" i="4"/>
  <c r="D47" i="4"/>
  <c r="I75" i="4" s="1"/>
  <c r="E47" i="4"/>
  <c r="I78" i="4"/>
  <c r="F47" i="4"/>
  <c r="I81" i="4" s="1"/>
  <c r="C48" i="4"/>
  <c r="I73" i="4"/>
  <c r="D48" i="4"/>
  <c r="I76" i="4" s="1"/>
  <c r="E48" i="4"/>
  <c r="I79" i="4"/>
  <c r="F48" i="4"/>
  <c r="I82" i="4" s="1"/>
  <c r="C49" i="4"/>
  <c r="I74" i="4"/>
  <c r="D49" i="4"/>
  <c r="I77" i="4" s="1"/>
  <c r="E49" i="4"/>
  <c r="I80" i="4"/>
  <c r="F49" i="4"/>
  <c r="I83" i="4" s="1"/>
  <c r="H55" i="4"/>
  <c r="G63" i="4"/>
  <c r="H56" i="4"/>
  <c r="H57" i="4"/>
  <c r="G65" i="4" s="1"/>
  <c r="H58" i="4"/>
  <c r="G66" i="4"/>
  <c r="H59" i="4"/>
  <c r="H60" i="4"/>
  <c r="G68" i="4"/>
  <c r="H72" i="4"/>
  <c r="H73" i="4"/>
  <c r="H74" i="4"/>
  <c r="H75" i="4"/>
  <c r="H76" i="4"/>
  <c r="H77" i="4"/>
  <c r="H78" i="4"/>
  <c r="H79" i="4"/>
  <c r="H80" i="4"/>
  <c r="H81" i="4"/>
  <c r="H82" i="4"/>
  <c r="H83" i="4"/>
  <c r="C84" i="4"/>
  <c r="D84" i="4"/>
  <c r="E84" i="4"/>
  <c r="F84" i="4"/>
  <c r="G84" i="4"/>
  <c r="C85" i="4"/>
  <c r="D85" i="4"/>
  <c r="E85" i="4"/>
  <c r="F85" i="4"/>
  <c r="G85" i="4"/>
  <c r="C86" i="4"/>
  <c r="D86" i="4"/>
  <c r="E86" i="4"/>
  <c r="F86" i="4"/>
  <c r="G86" i="4"/>
  <c r="I88" i="9"/>
  <c r="K5" i="9"/>
  <c r="K15" i="9"/>
  <c r="K18" i="9"/>
  <c r="I15" i="9"/>
  <c r="I54" i="9"/>
  <c r="I48" i="9"/>
  <c r="I66" i="9"/>
  <c r="I18" i="9"/>
  <c r="J5" i="9"/>
  <c r="J15" i="9"/>
  <c r="I5" i="9"/>
  <c r="J18" i="9"/>
  <c r="I85" i="9"/>
  <c r="I51" i="9"/>
  <c r="L5" i="9"/>
  <c r="I63" i="9"/>
  <c r="I91" i="9" l="1"/>
</calcChain>
</file>

<file path=xl/sharedStrings.xml><?xml version="1.0" encoding="utf-8"?>
<sst xmlns="http://schemas.openxmlformats.org/spreadsheetml/2006/main" count="316" uniqueCount="60">
  <si>
    <t>Cost of shipping ($ per product)</t>
  </si>
  <si>
    <t>Destinations</t>
  </si>
  <si>
    <t>Customer 1</t>
  </si>
  <si>
    <t>Customer 2</t>
  </si>
  <si>
    <t>Customer 3</t>
  </si>
  <si>
    <t>Customer 4</t>
  </si>
  <si>
    <t>Customer 5</t>
  </si>
  <si>
    <t>Factory 1</t>
  </si>
  <si>
    <t>Factory 2</t>
  </si>
  <si>
    <t>Number of products shipped</t>
  </si>
  <si>
    <t>Total</t>
  </si>
  <si>
    <t>Capacity</t>
  </si>
  <si>
    <t>Demand</t>
  </si>
  <si>
    <t>Total cost of shipping</t>
  </si>
  <si>
    <t>Problem</t>
  </si>
  <si>
    <t>Solution</t>
  </si>
  <si>
    <t>Remarks</t>
  </si>
  <si>
    <t xml:space="preserve">warehouses to customers, while not exceeding the supply available from each factory or </t>
  </si>
  <si>
    <t>the capacity of each warehouse, and meeting the demand from each customer.</t>
  </si>
  <si>
    <t>Warehouse 1</t>
  </si>
  <si>
    <t>Warehouse 2</t>
  </si>
  <si>
    <t>Warehouse 3</t>
  </si>
  <si>
    <t>Warehouse 4</t>
  </si>
  <si>
    <t>Total products shipped out of factory 1</t>
  </si>
  <si>
    <t>Total products shipped out of factory 2</t>
  </si>
  <si>
    <t>Demands</t>
  </si>
  <si>
    <t>Transportation Problem 3 (2-stage-transport, multi-commodity)</t>
  </si>
  <si>
    <t xml:space="preserve">Minimize the costs of shipping 3 different goods from factories to warehouses and customers, and   </t>
  </si>
  <si>
    <t>Product 1</t>
  </si>
  <si>
    <t>Product 2</t>
  </si>
  <si>
    <t>Product 3</t>
  </si>
  <si>
    <t xml:space="preserve">This model builds on model Transport2. Again, a company wants to minimize cost of shipping, but this time </t>
  </si>
  <si>
    <t>there are 3 products to distribute. How should the company distribute the products?</t>
  </si>
  <si>
    <t xml:space="preserve">The solution to the problem is identical to the one in Transport2. Notice that we have used the 'Insert Name </t>
  </si>
  <si>
    <t xml:space="preserve">Define' command to extend the model to a multiproduct problem. This way the variables and constraints are </t>
  </si>
  <si>
    <t xml:space="preserve">still the same as in Transport2. </t>
  </si>
  <si>
    <t xml:space="preserve">Notice that this model delivers the same result as three separate models for the three products. There will be </t>
  </si>
  <si>
    <t xml:space="preserve">times however, that there are constraints that apply to more than one product. In that case it would not be </t>
  </si>
  <si>
    <t xml:space="preserve">desirable to have three different models and maybe even impossible. For an extension of this model, where the </t>
  </si>
  <si>
    <t xml:space="preserve">number of products made in the factories depends on the demand and distribution rather than being constant, </t>
  </si>
  <si>
    <t>see the worksheet Prodtran in this workbook.</t>
  </si>
  <si>
    <t>Cost</t>
  </si>
  <si>
    <t>Dimensions</t>
  </si>
  <si>
    <t>Cubes</t>
  </si>
  <si>
    <t>Number</t>
  </si>
  <si>
    <t>Total to Warehouse</t>
  </si>
  <si>
    <t>Capacity Warehouse</t>
  </si>
  <si>
    <t>Formulas</t>
  </si>
  <si>
    <t>Capacity Factory</t>
  </si>
  <si>
    <t>Total from Factory</t>
  </si>
  <si>
    <t>Total to Customer</t>
  </si>
  <si>
    <t>Total from Warehouse</t>
  </si>
  <si>
    <t>Objective</t>
  </si>
  <si>
    <t>Decisions defined on the worksheet</t>
  </si>
  <si>
    <t>fac_wrh_cost</t>
  </si>
  <si>
    <t>fac_cus_cost</t>
  </si>
  <si>
    <t>wrh_cus_cost</t>
  </si>
  <si>
    <t>fac_wrh_num</t>
  </si>
  <si>
    <t>wrh_cus_num</t>
  </si>
  <si>
    <t>fac_cus_num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</si>
</sst>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7" formatCode="&quot;$&quot;#,##0.00_);\(&quot;$&quot;#,##0.00\)"/>
  </numFmts>
  <fonts count="9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i/>
      <sz val="8"/>
      <name val="MS Sans Serif"/>
      <family val="2"/>
    </font>
    <font>
      <i/>
      <sz val="8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name val="Helv"/>
    </font>
  </fonts>
  <fills count="3">
    <fill>
      <patternFill patternType="none"/>
    </fill>
    <fill>
      <patternFill patternType="gray125"/>
    </fill>
    <fill>
      <patternFill patternType="gray125">
        <fgColor indexed="13"/>
      </patternFill>
    </fill>
  </fills>
  <borders count="54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 style="thick">
        <color indexed="18"/>
      </right>
      <top/>
      <bottom/>
      <diagonal/>
    </border>
    <border>
      <left style="thick">
        <color indexed="18"/>
      </left>
      <right style="thick">
        <color indexed="18"/>
      </right>
      <top/>
      <bottom style="thick">
        <color indexed="1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thick">
        <color indexed="12"/>
      </right>
      <top style="medium">
        <color indexed="12"/>
      </top>
      <bottom/>
      <diagonal/>
    </border>
    <border>
      <left style="medium">
        <color indexed="12"/>
      </left>
      <right style="thick">
        <color indexed="12"/>
      </right>
      <top/>
      <bottom/>
      <diagonal/>
    </border>
    <border>
      <left style="medium">
        <color indexed="12"/>
      </left>
      <right style="thick">
        <color indexed="12"/>
      </right>
      <top/>
      <bottom style="medium">
        <color indexed="12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medium">
        <color indexed="12"/>
      </left>
      <right style="thick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105">
    <xf numFmtId="0" fontId="0" fillId="0" borderId="0" xfId="0"/>
    <xf numFmtId="0" fontId="1" fillId="0" borderId="0" xfId="0" quotePrefix="1" applyFont="1" applyAlignment="1">
      <alignment horizontal="left"/>
    </xf>
    <xf numFmtId="0" fontId="0" fillId="0" borderId="0" xfId="0" applyFill="1"/>
    <xf numFmtId="0" fontId="3" fillId="0" borderId="0" xfId="0" quotePrefix="1" applyFont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4" fillId="0" borderId="4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/>
    <xf numFmtId="0" fontId="0" fillId="0" borderId="4" xfId="0" applyBorder="1"/>
    <xf numFmtId="0" fontId="0" fillId="0" borderId="0" xfId="0" applyBorder="1"/>
    <xf numFmtId="0" fontId="3" fillId="0" borderId="0" xfId="0" quotePrefix="1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7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right"/>
    </xf>
    <xf numFmtId="7" fontId="0" fillId="0" borderId="5" xfId="0" applyNumberFormat="1" applyBorder="1" applyAlignment="1">
      <alignment horizontal="center"/>
    </xf>
    <xf numFmtId="7" fontId="0" fillId="0" borderId="0" xfId="0" applyNumberFormat="1"/>
    <xf numFmtId="1" fontId="0" fillId="0" borderId="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0" xfId="0" applyNumberFormat="1"/>
    <xf numFmtId="0" fontId="3" fillId="0" borderId="6" xfId="0" applyFont="1" applyBorder="1"/>
    <xf numFmtId="0" fontId="3" fillId="0" borderId="7" xfId="0" applyFont="1" applyBorder="1"/>
    <xf numFmtId="7" fontId="0" fillId="0" borderId="7" xfId="0" applyNumberFormat="1" applyBorder="1" applyAlignment="1">
      <alignment horizontal="center"/>
    </xf>
    <xf numFmtId="7" fontId="0" fillId="0" borderId="8" xfId="0" applyNumberForma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3" fillId="0" borderId="4" xfId="0" quotePrefix="1" applyFont="1" applyBorder="1" applyAlignment="1">
      <alignment horizontal="left"/>
    </xf>
    <xf numFmtId="1" fontId="0" fillId="0" borderId="5" xfId="0" applyNumberFormat="1" applyBorder="1"/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0" fontId="0" fillId="0" borderId="0" xfId="0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/>
    <xf numFmtId="3" fontId="0" fillId="0" borderId="35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5" fontId="0" fillId="0" borderId="45" xfId="0" applyNumberFormat="1" applyBorder="1"/>
    <xf numFmtId="0" fontId="0" fillId="0" borderId="7" xfId="0" applyBorder="1"/>
    <xf numFmtId="0" fontId="6" fillId="0" borderId="0" xfId="0" applyFont="1"/>
    <xf numFmtId="0" fontId="7" fillId="2" borderId="0" xfId="1" applyFill="1" applyBorder="1">
      <alignment horizontal="left"/>
    </xf>
    <xf numFmtId="0" fontId="7" fillId="2" borderId="1" xfId="1" applyFill="1" applyBorder="1">
      <alignment horizontal="left"/>
    </xf>
    <xf numFmtId="0" fontId="7" fillId="2" borderId="2" xfId="1" applyFill="1" applyBorder="1">
      <alignment horizontal="left"/>
    </xf>
    <xf numFmtId="0" fontId="7" fillId="2" borderId="3" xfId="1" applyFill="1" applyBorder="1">
      <alignment horizontal="left"/>
    </xf>
    <xf numFmtId="0" fontId="7" fillId="2" borderId="6" xfId="1" applyFill="1" applyBorder="1">
      <alignment horizontal="left"/>
    </xf>
    <xf numFmtId="0" fontId="7" fillId="2" borderId="7" xfId="1" applyFill="1" applyBorder="1">
      <alignment horizontal="left"/>
    </xf>
    <xf numFmtId="0" fontId="7" fillId="2" borderId="8" xfId="1" applyFill="1" applyBorder="1">
      <alignment horizontal="left"/>
    </xf>
    <xf numFmtId="0" fontId="7" fillId="2" borderId="4" xfId="1" applyFill="1" applyBorder="1">
      <alignment horizontal="left"/>
    </xf>
    <xf numFmtId="0" fontId="7" fillId="2" borderId="5" xfId="1" applyFill="1" applyBorder="1">
      <alignment horizontal="left"/>
    </xf>
    <xf numFmtId="0" fontId="8" fillId="2" borderId="1" xfId="1" applyFont="1" applyFill="1" applyBorder="1">
      <alignment horizontal="left"/>
    </xf>
    <xf numFmtId="0" fontId="8" fillId="2" borderId="4" xfId="1" applyFont="1" applyFill="1" applyBorder="1">
      <alignment horizontal="left"/>
    </xf>
    <xf numFmtId="0" fontId="2" fillId="0" borderId="0" xfId="0" applyFont="1"/>
    <xf numFmtId="0" fontId="2" fillId="0" borderId="0" xfId="0" applyFont="1" applyFill="1" applyBorder="1"/>
    <xf numFmtId="7" fontId="2" fillId="0" borderId="0" xfId="0" applyNumberFormat="1" applyFont="1"/>
    <xf numFmtId="1" fontId="2" fillId="0" borderId="0" xfId="0" applyNumberFormat="1" applyFont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7" fontId="3" fillId="0" borderId="0" xfId="0" applyNumberFormat="1" applyFont="1" applyAlignment="1">
      <alignment horizontal="right"/>
    </xf>
    <xf numFmtId="3" fontId="0" fillId="0" borderId="46" xfId="0" applyNumberFormat="1" applyBorder="1" applyAlignment="1">
      <alignment horizontal="center"/>
    </xf>
  </cellXfs>
  <cellStyles count="2">
    <cellStyle name="Normal" xfId="0" builtinId="0"/>
    <cellStyle name="Normal_EXAMPLE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9"/>
  <sheetViews>
    <sheetView showGridLines="0" topLeftCell="A64" workbookViewId="0">
      <selection activeCell="I72" sqref="I72"/>
    </sheetView>
  </sheetViews>
  <sheetFormatPr defaultRowHeight="12.75" x14ac:dyDescent="0.2"/>
  <cols>
    <col min="1" max="1" width="10.140625" customWidth="1"/>
    <col min="3" max="6" width="10.140625" customWidth="1"/>
    <col min="9" max="9" width="11.28515625" customWidth="1"/>
    <col min="10" max="10" width="11.140625" customWidth="1"/>
    <col min="11" max="11" width="14" customWidth="1"/>
    <col min="12" max="12" width="12.28515625" customWidth="1"/>
  </cols>
  <sheetData>
    <row r="1" spans="1:12" x14ac:dyDescent="0.2">
      <c r="A1" s="1" t="s">
        <v>26</v>
      </c>
      <c r="B1" s="1"/>
    </row>
    <row r="2" spans="1:12" ht="3.75" customHeight="1" thickBot="1" x14ac:dyDescent="0.25"/>
    <row r="3" spans="1:12" ht="13.5" thickTop="1" x14ac:dyDescent="0.2">
      <c r="A3" s="82" t="s">
        <v>27</v>
      </c>
      <c r="B3" s="83"/>
      <c r="C3" s="83"/>
      <c r="D3" s="83"/>
      <c r="E3" s="83"/>
      <c r="F3" s="83"/>
      <c r="G3" s="84"/>
      <c r="H3" s="2"/>
      <c r="I3" s="80"/>
    </row>
    <row r="4" spans="1:12" x14ac:dyDescent="0.2">
      <c r="A4" s="88" t="s">
        <v>17</v>
      </c>
      <c r="B4" s="81"/>
      <c r="C4" s="81"/>
      <c r="D4" s="81"/>
      <c r="E4" s="81"/>
      <c r="F4" s="81"/>
      <c r="G4" s="89"/>
      <c r="H4" s="2"/>
    </row>
    <row r="5" spans="1:12" ht="13.5" thickBot="1" x14ac:dyDescent="0.25">
      <c r="A5" s="85" t="s">
        <v>18</v>
      </c>
      <c r="B5" s="86"/>
      <c r="C5" s="86"/>
      <c r="D5" s="86"/>
      <c r="E5" s="86"/>
      <c r="F5" s="86"/>
      <c r="G5" s="87"/>
      <c r="H5" s="2"/>
    </row>
    <row r="6" spans="1:12" ht="3.75" customHeight="1" thickTop="1" thickBot="1" x14ac:dyDescent="0.25">
      <c r="A6" s="3"/>
      <c r="B6" s="3"/>
    </row>
    <row r="7" spans="1:12" ht="13.5" thickTop="1" x14ac:dyDescent="0.2">
      <c r="A7" s="4" t="s">
        <v>0</v>
      </c>
      <c r="B7" s="5"/>
      <c r="C7" s="6"/>
      <c r="D7" s="6"/>
      <c r="E7" s="6"/>
      <c r="F7" s="6"/>
      <c r="G7" s="7"/>
      <c r="J7" s="92"/>
      <c r="K7" s="92"/>
      <c r="L7" s="93"/>
    </row>
    <row r="8" spans="1:12" x14ac:dyDescent="0.2">
      <c r="A8" s="8"/>
      <c r="B8" s="9"/>
      <c r="C8" s="10" t="s">
        <v>1</v>
      </c>
      <c r="D8" s="11"/>
      <c r="E8" s="11"/>
      <c r="F8" s="11"/>
      <c r="G8" s="12"/>
      <c r="J8" s="92"/>
      <c r="K8" s="92"/>
      <c r="L8" s="93"/>
    </row>
    <row r="9" spans="1:12" x14ac:dyDescent="0.2">
      <c r="A9" s="13"/>
      <c r="B9" s="14"/>
      <c r="C9" s="15" t="s">
        <v>19</v>
      </c>
      <c r="D9" s="15" t="s">
        <v>20</v>
      </c>
      <c r="E9" s="15" t="s">
        <v>21</v>
      </c>
      <c r="F9" s="15" t="s">
        <v>22</v>
      </c>
      <c r="G9" s="12"/>
      <c r="J9" s="92"/>
      <c r="K9" s="92"/>
      <c r="L9" s="93"/>
    </row>
    <row r="10" spans="1:12" x14ac:dyDescent="0.2">
      <c r="A10" s="16" t="s">
        <v>7</v>
      </c>
      <c r="B10" s="17" t="s">
        <v>28</v>
      </c>
      <c r="C10" s="18">
        <v>0.5</v>
      </c>
      <c r="D10" s="18">
        <v>0.5</v>
      </c>
      <c r="E10" s="18">
        <v>1</v>
      </c>
      <c r="F10" s="18">
        <v>0.2</v>
      </c>
      <c r="G10" s="12"/>
      <c r="K10" s="92"/>
      <c r="L10" s="93"/>
    </row>
    <row r="11" spans="1:12" x14ac:dyDescent="0.2">
      <c r="A11" s="16"/>
      <c r="B11" s="17" t="s">
        <v>29</v>
      </c>
      <c r="C11" s="18">
        <v>1</v>
      </c>
      <c r="D11" s="18">
        <v>0.75</v>
      </c>
      <c r="E11" s="18">
        <v>1.25</v>
      </c>
      <c r="F11" s="18">
        <v>1.25</v>
      </c>
      <c r="G11" s="12"/>
      <c r="L11" s="93"/>
    </row>
    <row r="12" spans="1:12" x14ac:dyDescent="0.2">
      <c r="A12" s="16"/>
      <c r="B12" s="17" t="s">
        <v>30</v>
      </c>
      <c r="C12" s="18">
        <v>0.75</v>
      </c>
      <c r="D12" s="18">
        <v>1.25</v>
      </c>
      <c r="E12" s="18">
        <v>1</v>
      </c>
      <c r="F12" s="18">
        <v>0.8</v>
      </c>
      <c r="G12" s="12"/>
    </row>
    <row r="13" spans="1:12" x14ac:dyDescent="0.2">
      <c r="A13" s="16" t="s">
        <v>8</v>
      </c>
      <c r="B13" s="17" t="s">
        <v>28</v>
      </c>
      <c r="C13" s="18">
        <v>1.5</v>
      </c>
      <c r="D13" s="18">
        <v>0.3</v>
      </c>
      <c r="E13" s="18">
        <v>0.5</v>
      </c>
      <c r="F13" s="18">
        <v>0.2</v>
      </c>
      <c r="G13" s="12"/>
      <c r="I13" s="80"/>
    </row>
    <row r="14" spans="1:12" x14ac:dyDescent="0.2">
      <c r="A14" s="16"/>
      <c r="B14" s="17" t="s">
        <v>29</v>
      </c>
      <c r="C14" s="18">
        <v>1.25</v>
      </c>
      <c r="D14" s="18">
        <v>0.8</v>
      </c>
      <c r="E14" s="18">
        <v>1</v>
      </c>
      <c r="F14" s="18">
        <v>0.75</v>
      </c>
      <c r="G14" s="12"/>
    </row>
    <row r="15" spans="1:12" x14ac:dyDescent="0.2">
      <c r="A15" s="16"/>
      <c r="B15" s="17" t="s">
        <v>30</v>
      </c>
      <c r="C15" s="18">
        <v>1.4</v>
      </c>
      <c r="D15" s="18">
        <v>0.9</v>
      </c>
      <c r="E15" s="18">
        <v>0.95</v>
      </c>
      <c r="F15" s="18">
        <v>1.1000000000000001</v>
      </c>
      <c r="G15" s="12"/>
      <c r="H15" s="92"/>
    </row>
    <row r="16" spans="1:12" x14ac:dyDescent="0.2">
      <c r="A16" s="13"/>
      <c r="B16" s="14"/>
      <c r="C16" s="14"/>
      <c r="D16" s="14"/>
      <c r="E16" s="14"/>
      <c r="F16" s="14"/>
      <c r="G16" s="12"/>
    </row>
    <row r="17" spans="1:12" x14ac:dyDescent="0.2">
      <c r="A17" s="13"/>
      <c r="B17" s="14"/>
      <c r="C17" s="19" t="s">
        <v>2</v>
      </c>
      <c r="D17" s="19" t="s">
        <v>3</v>
      </c>
      <c r="E17" s="19" t="s">
        <v>4</v>
      </c>
      <c r="F17" s="19" t="s">
        <v>5</v>
      </c>
      <c r="G17" s="20" t="s">
        <v>6</v>
      </c>
      <c r="H17" s="21"/>
    </row>
    <row r="18" spans="1:12" x14ac:dyDescent="0.2">
      <c r="A18" s="16" t="s">
        <v>7</v>
      </c>
      <c r="B18" s="17" t="s">
        <v>28</v>
      </c>
      <c r="C18" s="18">
        <v>2.75</v>
      </c>
      <c r="D18" s="18">
        <v>3.5</v>
      </c>
      <c r="E18" s="18">
        <v>2.5</v>
      </c>
      <c r="F18" s="18">
        <v>3</v>
      </c>
      <c r="G18" s="22">
        <v>2.5</v>
      </c>
      <c r="H18" s="94"/>
      <c r="I18" s="14"/>
      <c r="J18" s="14"/>
      <c r="K18" s="14"/>
    </row>
    <row r="19" spans="1:12" x14ac:dyDescent="0.2">
      <c r="A19" s="16"/>
      <c r="B19" s="17" t="s">
        <v>29</v>
      </c>
      <c r="C19" s="18">
        <v>2.5</v>
      </c>
      <c r="D19" s="18">
        <v>3</v>
      </c>
      <c r="E19" s="18">
        <v>2</v>
      </c>
      <c r="F19" s="18">
        <v>2.75</v>
      </c>
      <c r="G19" s="22">
        <v>2.6</v>
      </c>
      <c r="H19" s="23"/>
      <c r="I19" s="14"/>
      <c r="J19" s="14"/>
      <c r="K19" s="14"/>
      <c r="L19" s="92"/>
    </row>
    <row r="20" spans="1:12" x14ac:dyDescent="0.2">
      <c r="A20" s="16"/>
      <c r="B20" s="17" t="s">
        <v>30</v>
      </c>
      <c r="C20" s="18">
        <v>2.9</v>
      </c>
      <c r="D20" s="18">
        <v>3</v>
      </c>
      <c r="E20" s="18">
        <v>2.25</v>
      </c>
      <c r="F20" s="18">
        <v>2.8</v>
      </c>
      <c r="G20" s="22">
        <v>2.35</v>
      </c>
      <c r="H20" s="23"/>
      <c r="I20" s="92"/>
    </row>
    <row r="21" spans="1:12" x14ac:dyDescent="0.2">
      <c r="A21" s="16" t="s">
        <v>8</v>
      </c>
      <c r="B21" s="17" t="s">
        <v>28</v>
      </c>
      <c r="C21" s="18">
        <v>3</v>
      </c>
      <c r="D21" s="18">
        <v>3.5</v>
      </c>
      <c r="E21" s="18">
        <v>3.5</v>
      </c>
      <c r="F21" s="18">
        <v>2.5</v>
      </c>
      <c r="G21" s="22">
        <v>2</v>
      </c>
      <c r="H21" s="23"/>
    </row>
    <row r="22" spans="1:12" x14ac:dyDescent="0.2">
      <c r="A22" s="16"/>
      <c r="B22" s="17" t="s">
        <v>29</v>
      </c>
      <c r="C22" s="18">
        <v>2.25</v>
      </c>
      <c r="D22" s="18">
        <v>2.95</v>
      </c>
      <c r="E22" s="18">
        <v>2.2000000000000002</v>
      </c>
      <c r="F22" s="18">
        <v>2.5</v>
      </c>
      <c r="G22" s="22">
        <v>2.1</v>
      </c>
      <c r="H22" s="23"/>
    </row>
    <row r="23" spans="1:12" x14ac:dyDescent="0.2">
      <c r="A23" s="16"/>
      <c r="B23" s="17" t="s">
        <v>30</v>
      </c>
      <c r="C23" s="18">
        <v>2.4500000000000002</v>
      </c>
      <c r="D23" s="18">
        <v>2.75</v>
      </c>
      <c r="E23" s="18">
        <v>2.35</v>
      </c>
      <c r="F23" s="18">
        <v>2.85</v>
      </c>
      <c r="G23" s="22">
        <v>2.4500000000000002</v>
      </c>
      <c r="H23" s="23"/>
    </row>
    <row r="24" spans="1:12" x14ac:dyDescent="0.2">
      <c r="A24" s="13"/>
      <c r="B24" s="14"/>
      <c r="C24" s="24"/>
      <c r="D24" s="24"/>
      <c r="E24" s="24"/>
      <c r="F24" s="24"/>
      <c r="G24" s="25"/>
      <c r="H24" s="26"/>
    </row>
    <row r="25" spans="1:12" x14ac:dyDescent="0.2">
      <c r="A25" s="13"/>
      <c r="B25" s="14"/>
      <c r="C25" s="19" t="s">
        <v>2</v>
      </c>
      <c r="D25" s="19" t="s">
        <v>3</v>
      </c>
      <c r="E25" s="19" t="s">
        <v>4</v>
      </c>
      <c r="F25" s="19" t="s">
        <v>5</v>
      </c>
      <c r="G25" s="20" t="s">
        <v>6</v>
      </c>
      <c r="H25" s="21"/>
    </row>
    <row r="26" spans="1:12" x14ac:dyDescent="0.2">
      <c r="A26" s="16" t="s">
        <v>19</v>
      </c>
      <c r="B26" s="17" t="s">
        <v>28</v>
      </c>
      <c r="C26" s="18">
        <v>1.5</v>
      </c>
      <c r="D26" s="18">
        <v>0.8</v>
      </c>
      <c r="E26" s="18">
        <v>0.5</v>
      </c>
      <c r="F26" s="18">
        <v>1.5</v>
      </c>
      <c r="G26" s="22">
        <v>3</v>
      </c>
      <c r="H26" s="23"/>
    </row>
    <row r="27" spans="1:12" x14ac:dyDescent="0.2">
      <c r="A27" s="16"/>
      <c r="B27" s="17" t="s">
        <v>29</v>
      </c>
      <c r="C27" s="18">
        <v>1</v>
      </c>
      <c r="D27" s="18">
        <v>0.9</v>
      </c>
      <c r="E27" s="18">
        <v>1.2</v>
      </c>
      <c r="F27" s="18">
        <v>1.3</v>
      </c>
      <c r="G27" s="22">
        <v>2.1</v>
      </c>
      <c r="H27" s="23"/>
    </row>
    <row r="28" spans="1:12" x14ac:dyDescent="0.2">
      <c r="A28" s="16"/>
      <c r="B28" s="17" t="s">
        <v>30</v>
      </c>
      <c r="C28" s="18">
        <v>1.25</v>
      </c>
      <c r="D28" s="18">
        <v>0.7</v>
      </c>
      <c r="E28" s="18">
        <v>1.1000000000000001</v>
      </c>
      <c r="F28" s="18">
        <v>0.8</v>
      </c>
      <c r="G28" s="22">
        <v>1.6</v>
      </c>
      <c r="H28" s="23"/>
    </row>
    <row r="29" spans="1:12" x14ac:dyDescent="0.2">
      <c r="A29" s="16" t="s">
        <v>20</v>
      </c>
      <c r="B29" s="17" t="s">
        <v>28</v>
      </c>
      <c r="C29" s="18">
        <v>1</v>
      </c>
      <c r="D29" s="18">
        <v>0.5</v>
      </c>
      <c r="E29" s="18">
        <v>0.5</v>
      </c>
      <c r="F29" s="18">
        <v>1</v>
      </c>
      <c r="G29" s="22">
        <v>0.5</v>
      </c>
      <c r="H29" s="23"/>
    </row>
    <row r="30" spans="1:12" x14ac:dyDescent="0.2">
      <c r="A30" s="16"/>
      <c r="B30" s="17" t="s">
        <v>29</v>
      </c>
      <c r="C30" s="18">
        <v>1.25</v>
      </c>
      <c r="D30" s="18">
        <v>1</v>
      </c>
      <c r="E30" s="18">
        <v>1</v>
      </c>
      <c r="F30" s="18">
        <v>0.9</v>
      </c>
      <c r="G30" s="22">
        <v>1.5</v>
      </c>
      <c r="H30" s="23"/>
    </row>
    <row r="31" spans="1:12" x14ac:dyDescent="0.2">
      <c r="A31" s="16"/>
      <c r="B31" s="17" t="s">
        <v>30</v>
      </c>
      <c r="C31" s="18">
        <v>1.1000000000000001</v>
      </c>
      <c r="D31" s="18">
        <v>1.1000000000000001</v>
      </c>
      <c r="E31" s="18">
        <v>0.9</v>
      </c>
      <c r="F31" s="18">
        <v>1.4</v>
      </c>
      <c r="G31" s="22">
        <v>1.75</v>
      </c>
      <c r="H31" s="23"/>
    </row>
    <row r="32" spans="1:12" x14ac:dyDescent="0.2">
      <c r="A32" s="16" t="s">
        <v>21</v>
      </c>
      <c r="B32" s="17" t="s">
        <v>28</v>
      </c>
      <c r="C32" s="18">
        <v>1</v>
      </c>
      <c r="D32" s="18">
        <v>1.5</v>
      </c>
      <c r="E32" s="18">
        <v>2</v>
      </c>
      <c r="F32" s="18">
        <v>2</v>
      </c>
      <c r="G32" s="22">
        <v>0.5</v>
      </c>
      <c r="H32" s="23"/>
    </row>
    <row r="33" spans="1:9" x14ac:dyDescent="0.2">
      <c r="A33" s="16"/>
      <c r="B33" s="17" t="s">
        <v>29</v>
      </c>
      <c r="C33" s="18">
        <v>0.9</v>
      </c>
      <c r="D33" s="18">
        <v>1.35</v>
      </c>
      <c r="E33" s="18">
        <v>1.45</v>
      </c>
      <c r="F33" s="18">
        <v>1.8</v>
      </c>
      <c r="G33" s="22">
        <v>1</v>
      </c>
      <c r="H33" s="23"/>
    </row>
    <row r="34" spans="1:9" x14ac:dyDescent="0.2">
      <c r="A34" s="16"/>
      <c r="B34" s="17" t="s">
        <v>30</v>
      </c>
      <c r="C34" s="18">
        <v>1.25</v>
      </c>
      <c r="D34" s="18">
        <v>1.2</v>
      </c>
      <c r="E34" s="18">
        <v>1.75</v>
      </c>
      <c r="F34" s="18">
        <v>1.7</v>
      </c>
      <c r="G34" s="22">
        <v>0.85</v>
      </c>
      <c r="H34" s="23"/>
    </row>
    <row r="35" spans="1:9" x14ac:dyDescent="0.2">
      <c r="A35" s="16" t="s">
        <v>22</v>
      </c>
      <c r="B35" s="17" t="s">
        <v>28</v>
      </c>
      <c r="C35" s="18">
        <v>2.5</v>
      </c>
      <c r="D35" s="18">
        <v>1.5</v>
      </c>
      <c r="E35" s="18">
        <v>0.6</v>
      </c>
      <c r="F35" s="18">
        <v>1.5</v>
      </c>
      <c r="G35" s="22">
        <v>0.5</v>
      </c>
      <c r="H35" s="23"/>
    </row>
    <row r="36" spans="1:9" x14ac:dyDescent="0.2">
      <c r="A36" s="16"/>
      <c r="B36" s="17" t="s">
        <v>29</v>
      </c>
      <c r="C36" s="18">
        <v>1.75</v>
      </c>
      <c r="D36" s="18">
        <v>1.3</v>
      </c>
      <c r="E36" s="18">
        <v>0.7</v>
      </c>
      <c r="F36" s="18">
        <v>1.25</v>
      </c>
      <c r="G36" s="22">
        <v>1.1000000000000001</v>
      </c>
      <c r="H36" s="23"/>
    </row>
    <row r="37" spans="1:9" ht="13.5" thickBot="1" x14ac:dyDescent="0.25">
      <c r="A37" s="27"/>
      <c r="B37" s="28" t="s">
        <v>30</v>
      </c>
      <c r="C37" s="29">
        <v>1.5</v>
      </c>
      <c r="D37" s="29">
        <v>1.1000000000000001</v>
      </c>
      <c r="E37" s="29">
        <v>1.5</v>
      </c>
      <c r="F37" s="29">
        <v>1.1000000000000001</v>
      </c>
      <c r="G37" s="30">
        <v>0.9</v>
      </c>
      <c r="H37" s="23"/>
    </row>
    <row r="38" spans="1:9" ht="4.5" customHeight="1" thickTop="1" thickBot="1" x14ac:dyDescent="0.25"/>
    <row r="39" spans="1:9" ht="13.5" thickTop="1" x14ac:dyDescent="0.2">
      <c r="A39" s="31" t="s">
        <v>9</v>
      </c>
      <c r="B39" s="32"/>
      <c r="C39" s="6"/>
      <c r="D39" s="6"/>
      <c r="E39" s="6"/>
      <c r="F39" s="6"/>
      <c r="G39" s="6"/>
      <c r="H39" s="7"/>
    </row>
    <row r="40" spans="1:9" ht="13.5" thickBot="1" x14ac:dyDescent="0.25">
      <c r="A40" s="13"/>
      <c r="B40" s="14"/>
      <c r="C40" s="15" t="s">
        <v>19</v>
      </c>
      <c r="D40" s="15" t="s">
        <v>20</v>
      </c>
      <c r="E40" s="15" t="s">
        <v>21</v>
      </c>
      <c r="F40" s="15" t="s">
        <v>22</v>
      </c>
      <c r="G40" s="15" t="s">
        <v>10</v>
      </c>
      <c r="H40" s="12"/>
    </row>
    <row r="41" spans="1:9" x14ac:dyDescent="0.2">
      <c r="A41" s="16" t="s">
        <v>7</v>
      </c>
      <c r="B41" s="17" t="s">
        <v>28</v>
      </c>
      <c r="C41" s="33">
        <v>0</v>
      </c>
      <c r="D41" s="34">
        <v>0</v>
      </c>
      <c r="E41" s="34">
        <v>0</v>
      </c>
      <c r="F41" s="35">
        <v>0</v>
      </c>
      <c r="G41" s="36">
        <f t="shared" ref="G41:G46" si="0">SUM(C41:F41)</f>
        <v>0</v>
      </c>
      <c r="H41" s="12"/>
    </row>
    <row r="42" spans="1:9" x14ac:dyDescent="0.2">
      <c r="A42" s="16"/>
      <c r="B42" s="17" t="s">
        <v>29</v>
      </c>
      <c r="C42" s="37">
        <v>0</v>
      </c>
      <c r="D42" s="38">
        <v>0</v>
      </c>
      <c r="E42" s="38">
        <v>0</v>
      </c>
      <c r="F42" s="39">
        <v>0</v>
      </c>
      <c r="G42" s="40">
        <f t="shared" si="0"/>
        <v>0</v>
      </c>
      <c r="H42" s="12"/>
    </row>
    <row r="43" spans="1:9" x14ac:dyDescent="0.2">
      <c r="A43" s="16"/>
      <c r="B43" s="17" t="s">
        <v>30</v>
      </c>
      <c r="C43" s="37">
        <v>0</v>
      </c>
      <c r="D43" s="38">
        <v>0</v>
      </c>
      <c r="E43" s="38">
        <v>0</v>
      </c>
      <c r="F43" s="39">
        <v>0</v>
      </c>
      <c r="G43" s="40">
        <f t="shared" si="0"/>
        <v>0</v>
      </c>
      <c r="H43" s="12"/>
    </row>
    <row r="44" spans="1:9" x14ac:dyDescent="0.2">
      <c r="A44" s="16" t="s">
        <v>8</v>
      </c>
      <c r="B44" s="17" t="s">
        <v>28</v>
      </c>
      <c r="C44" s="37">
        <v>0</v>
      </c>
      <c r="D44" s="38">
        <v>0</v>
      </c>
      <c r="E44" s="38">
        <v>0</v>
      </c>
      <c r="F44" s="39">
        <v>0</v>
      </c>
      <c r="G44" s="40">
        <f t="shared" si="0"/>
        <v>0</v>
      </c>
      <c r="H44" s="12"/>
    </row>
    <row r="45" spans="1:9" x14ac:dyDescent="0.2">
      <c r="A45" s="16"/>
      <c r="B45" s="17" t="s">
        <v>29</v>
      </c>
      <c r="C45" s="37">
        <v>0</v>
      </c>
      <c r="D45" s="38">
        <v>0</v>
      </c>
      <c r="E45" s="38">
        <v>0</v>
      </c>
      <c r="F45" s="39">
        <v>0</v>
      </c>
      <c r="G45" s="40">
        <f t="shared" si="0"/>
        <v>0</v>
      </c>
      <c r="H45" s="12"/>
      <c r="I45" s="80"/>
    </row>
    <row r="46" spans="1:9" ht="13.5" thickBot="1" x14ac:dyDescent="0.25">
      <c r="A46" s="16"/>
      <c r="B46" s="17" t="s">
        <v>30</v>
      </c>
      <c r="C46" s="41">
        <v>0</v>
      </c>
      <c r="D46" s="42">
        <v>0</v>
      </c>
      <c r="E46" s="42">
        <v>0</v>
      </c>
      <c r="F46" s="43">
        <v>0</v>
      </c>
      <c r="G46" s="44">
        <f t="shared" si="0"/>
        <v>0</v>
      </c>
      <c r="H46" s="12"/>
    </row>
    <row r="47" spans="1:9" x14ac:dyDescent="0.2">
      <c r="A47" s="45" t="s">
        <v>10</v>
      </c>
      <c r="B47" s="17" t="s">
        <v>28</v>
      </c>
      <c r="C47" s="38">
        <f t="shared" ref="C47:F49" si="1">SUM(C41,C44)</f>
        <v>0</v>
      </c>
      <c r="D47" s="38">
        <f t="shared" si="1"/>
        <v>0</v>
      </c>
      <c r="E47" s="38">
        <f t="shared" si="1"/>
        <v>0</v>
      </c>
      <c r="F47" s="38">
        <f t="shared" si="1"/>
        <v>0</v>
      </c>
      <c r="G47" s="38"/>
      <c r="H47" s="46"/>
      <c r="I47" s="92"/>
    </row>
    <row r="48" spans="1:9" x14ac:dyDescent="0.2">
      <c r="A48" s="45"/>
      <c r="B48" s="17" t="s">
        <v>29</v>
      </c>
      <c r="C48" s="38">
        <f t="shared" si="1"/>
        <v>0</v>
      </c>
      <c r="D48" s="38">
        <f t="shared" si="1"/>
        <v>0</v>
      </c>
      <c r="E48" s="38">
        <f t="shared" si="1"/>
        <v>0</v>
      </c>
      <c r="F48" s="38">
        <f t="shared" si="1"/>
        <v>0</v>
      </c>
      <c r="G48" s="38"/>
      <c r="H48" s="46"/>
    </row>
    <row r="49" spans="1:9" ht="13.5" thickBot="1" x14ac:dyDescent="0.25">
      <c r="A49" s="45"/>
      <c r="B49" s="17" t="s">
        <v>30</v>
      </c>
      <c r="C49" s="42">
        <f t="shared" si="1"/>
        <v>0</v>
      </c>
      <c r="D49" s="42">
        <f t="shared" si="1"/>
        <v>0</v>
      </c>
      <c r="E49" s="42">
        <f t="shared" si="1"/>
        <v>0</v>
      </c>
      <c r="F49" s="42">
        <f t="shared" si="1"/>
        <v>0</v>
      </c>
      <c r="G49" s="38"/>
      <c r="H49" s="46"/>
    </row>
    <row r="50" spans="1:9" x14ac:dyDescent="0.2">
      <c r="A50" s="16" t="s">
        <v>11</v>
      </c>
      <c r="B50" s="17" t="s">
        <v>28</v>
      </c>
      <c r="C50" s="47">
        <v>35000</v>
      </c>
      <c r="D50" s="48">
        <v>20000</v>
      </c>
      <c r="E50" s="48">
        <v>30000</v>
      </c>
      <c r="F50" s="49">
        <v>15000</v>
      </c>
      <c r="G50" s="38"/>
      <c r="H50" s="46"/>
      <c r="I50" s="92"/>
    </row>
    <row r="51" spans="1:9" x14ac:dyDescent="0.2">
      <c r="A51" s="16"/>
      <c r="B51" s="17" t="s">
        <v>29</v>
      </c>
      <c r="C51" s="50">
        <v>30000</v>
      </c>
      <c r="D51" s="38">
        <v>25000</v>
      </c>
      <c r="E51" s="38">
        <v>15000</v>
      </c>
      <c r="F51" s="51">
        <v>24000</v>
      </c>
      <c r="G51" s="38"/>
      <c r="H51" s="46"/>
    </row>
    <row r="52" spans="1:9" ht="13.5" thickBot="1" x14ac:dyDescent="0.25">
      <c r="A52" s="16"/>
      <c r="B52" s="17" t="s">
        <v>30</v>
      </c>
      <c r="C52" s="52">
        <v>20000</v>
      </c>
      <c r="D52" s="53">
        <v>20000</v>
      </c>
      <c r="E52" s="53">
        <v>25000</v>
      </c>
      <c r="F52" s="54">
        <v>20000</v>
      </c>
      <c r="G52" s="38"/>
      <c r="H52" s="46"/>
    </row>
    <row r="53" spans="1:9" x14ac:dyDescent="0.2">
      <c r="A53" s="13"/>
      <c r="B53" s="14"/>
      <c r="C53" s="14"/>
      <c r="D53" s="14"/>
      <c r="E53" s="14"/>
      <c r="F53" s="14"/>
      <c r="G53" s="14"/>
      <c r="H53" s="12"/>
      <c r="I53" s="92"/>
    </row>
    <row r="54" spans="1:9" ht="13.5" thickBot="1" x14ac:dyDescent="0.25">
      <c r="A54" s="13"/>
      <c r="B54" s="14"/>
      <c r="C54" s="19" t="s">
        <v>2</v>
      </c>
      <c r="D54" s="19" t="s">
        <v>3</v>
      </c>
      <c r="E54" s="19" t="s">
        <v>4</v>
      </c>
      <c r="F54" s="19" t="s">
        <v>5</v>
      </c>
      <c r="G54" s="19" t="s">
        <v>6</v>
      </c>
      <c r="H54" s="20" t="s">
        <v>10</v>
      </c>
    </row>
    <row r="55" spans="1:9" ht="13.5" thickTop="1" x14ac:dyDescent="0.2">
      <c r="A55" s="16" t="s">
        <v>7</v>
      </c>
      <c r="B55" s="17" t="s">
        <v>28</v>
      </c>
      <c r="C55" s="33">
        <v>0</v>
      </c>
      <c r="D55" s="34">
        <v>0</v>
      </c>
      <c r="E55" s="34">
        <v>0</v>
      </c>
      <c r="F55" s="34">
        <v>0</v>
      </c>
      <c r="G55" s="35">
        <v>0</v>
      </c>
      <c r="H55" s="55">
        <f t="shared" ref="H55:H60" si="2">SUM(C55:G55)</f>
        <v>0</v>
      </c>
      <c r="I55" s="21"/>
    </row>
    <row r="56" spans="1:9" x14ac:dyDescent="0.2">
      <c r="A56" s="16"/>
      <c r="B56" s="17" t="s">
        <v>29</v>
      </c>
      <c r="C56" s="37">
        <v>0</v>
      </c>
      <c r="D56" s="38">
        <v>0</v>
      </c>
      <c r="E56" s="38">
        <v>0</v>
      </c>
      <c r="F56" s="38">
        <v>0</v>
      </c>
      <c r="G56" s="39">
        <v>0</v>
      </c>
      <c r="H56" s="56">
        <f t="shared" si="2"/>
        <v>0</v>
      </c>
      <c r="I56" s="21"/>
    </row>
    <row r="57" spans="1:9" x14ac:dyDescent="0.2">
      <c r="A57" s="16"/>
      <c r="B57" s="17" t="s">
        <v>30</v>
      </c>
      <c r="C57" s="37">
        <v>0</v>
      </c>
      <c r="D57" s="38">
        <v>0</v>
      </c>
      <c r="E57" s="38">
        <v>0</v>
      </c>
      <c r="F57" s="38">
        <v>0</v>
      </c>
      <c r="G57" s="39">
        <v>0</v>
      </c>
      <c r="H57" s="56">
        <f t="shared" si="2"/>
        <v>0</v>
      </c>
      <c r="I57" s="21"/>
    </row>
    <row r="58" spans="1:9" x14ac:dyDescent="0.2">
      <c r="A58" s="16" t="s">
        <v>8</v>
      </c>
      <c r="B58" s="17" t="s">
        <v>28</v>
      </c>
      <c r="C58" s="37">
        <v>0</v>
      </c>
      <c r="D58" s="38">
        <v>0</v>
      </c>
      <c r="E58" s="38">
        <v>0</v>
      </c>
      <c r="F58" s="38">
        <v>0</v>
      </c>
      <c r="G58" s="39">
        <v>0</v>
      </c>
      <c r="H58" s="56">
        <f t="shared" si="2"/>
        <v>0</v>
      </c>
    </row>
    <row r="59" spans="1:9" x14ac:dyDescent="0.2">
      <c r="A59" s="16"/>
      <c r="B59" s="17" t="s">
        <v>29</v>
      </c>
      <c r="C59" s="37">
        <v>0</v>
      </c>
      <c r="D59" s="38">
        <v>0</v>
      </c>
      <c r="E59" s="38">
        <v>0</v>
      </c>
      <c r="F59" s="38">
        <v>0</v>
      </c>
      <c r="G59" s="39">
        <v>0</v>
      </c>
      <c r="H59" s="56">
        <f t="shared" si="2"/>
        <v>0</v>
      </c>
      <c r="I59" s="21"/>
    </row>
    <row r="60" spans="1:9" ht="13.5" thickBot="1" x14ac:dyDescent="0.25">
      <c r="A60" s="16"/>
      <c r="B60" s="17" t="s">
        <v>30</v>
      </c>
      <c r="C60" s="41">
        <v>0</v>
      </c>
      <c r="D60" s="42">
        <v>0</v>
      </c>
      <c r="E60" s="42">
        <v>0</v>
      </c>
      <c r="F60" s="42">
        <v>0</v>
      </c>
      <c r="G60" s="43">
        <v>0</v>
      </c>
      <c r="H60" s="57">
        <f t="shared" si="2"/>
        <v>0</v>
      </c>
      <c r="I60" s="21"/>
    </row>
    <row r="61" spans="1:9" ht="13.5" thickTop="1" x14ac:dyDescent="0.2">
      <c r="A61" s="13"/>
      <c r="B61" s="14"/>
      <c r="C61" s="14"/>
      <c r="D61" s="14"/>
      <c r="E61" s="14"/>
      <c r="F61" s="14"/>
      <c r="G61" s="14"/>
      <c r="H61" s="12"/>
      <c r="I61" s="26"/>
    </row>
    <row r="62" spans="1:9" ht="13.5" thickBot="1" x14ac:dyDescent="0.25">
      <c r="A62" s="13"/>
      <c r="B62" s="14"/>
      <c r="C62" s="14"/>
      <c r="D62" s="14"/>
      <c r="E62" s="58"/>
      <c r="F62" s="14"/>
      <c r="G62" s="59"/>
      <c r="H62" s="20" t="s">
        <v>11</v>
      </c>
      <c r="I62" s="95"/>
    </row>
    <row r="63" spans="1:9" x14ac:dyDescent="0.2">
      <c r="A63" s="13"/>
      <c r="B63" s="14"/>
      <c r="C63" s="58" t="s">
        <v>23</v>
      </c>
      <c r="D63" s="14"/>
      <c r="E63" s="58"/>
      <c r="F63" s="17" t="s">
        <v>28</v>
      </c>
      <c r="G63" s="38">
        <f t="shared" ref="G63:G68" si="3">SUM(G41,H55)</f>
        <v>0</v>
      </c>
      <c r="H63" s="60">
        <v>90000</v>
      </c>
      <c r="I63" s="26"/>
    </row>
    <row r="64" spans="1:9" x14ac:dyDescent="0.2">
      <c r="A64" s="13"/>
      <c r="B64" s="14"/>
      <c r="C64" s="14"/>
      <c r="D64" s="14"/>
      <c r="E64" s="58"/>
      <c r="F64" s="17" t="s">
        <v>29</v>
      </c>
      <c r="G64" s="38">
        <f t="shared" si="3"/>
        <v>0</v>
      </c>
      <c r="H64" s="61">
        <v>100000</v>
      </c>
      <c r="I64" s="26"/>
    </row>
    <row r="65" spans="1:9" x14ac:dyDescent="0.2">
      <c r="A65" s="13"/>
      <c r="B65" s="14"/>
      <c r="C65" s="14"/>
      <c r="D65" s="14"/>
      <c r="E65" s="58"/>
      <c r="F65" s="17" t="s">
        <v>30</v>
      </c>
      <c r="G65" s="38">
        <f t="shared" si="3"/>
        <v>0</v>
      </c>
      <c r="H65" s="61">
        <v>80000</v>
      </c>
      <c r="I65" s="95"/>
    </row>
    <row r="66" spans="1:9" x14ac:dyDescent="0.2">
      <c r="A66" s="13"/>
      <c r="B66" s="14"/>
      <c r="C66" s="58" t="s">
        <v>24</v>
      </c>
      <c r="D66" s="14"/>
      <c r="E66" s="14"/>
      <c r="F66" s="17" t="s">
        <v>28</v>
      </c>
      <c r="G66" s="38">
        <f t="shared" si="3"/>
        <v>0</v>
      </c>
      <c r="H66" s="61">
        <v>75000</v>
      </c>
      <c r="I66" s="26"/>
    </row>
    <row r="67" spans="1:9" x14ac:dyDescent="0.2">
      <c r="A67" s="13"/>
      <c r="B67" s="14"/>
      <c r="C67" s="58"/>
      <c r="D67" s="14"/>
      <c r="E67" s="14"/>
      <c r="F67" s="17" t="s">
        <v>29</v>
      </c>
      <c r="G67" s="38">
        <f t="shared" si="3"/>
        <v>0</v>
      </c>
      <c r="H67" s="61">
        <v>65000</v>
      </c>
      <c r="I67" s="26"/>
    </row>
    <row r="68" spans="1:9" ht="13.5" thickBot="1" x14ac:dyDescent="0.25">
      <c r="A68" s="13"/>
      <c r="B68" s="14"/>
      <c r="C68" s="58"/>
      <c r="D68" s="14"/>
      <c r="E68" s="14"/>
      <c r="F68" s="17" t="s">
        <v>30</v>
      </c>
      <c r="G68" s="38">
        <f t="shared" si="3"/>
        <v>0</v>
      </c>
      <c r="H68" s="62">
        <v>90000</v>
      </c>
      <c r="I68" s="26"/>
    </row>
    <row r="69" spans="1:9" x14ac:dyDescent="0.2">
      <c r="A69" s="13"/>
      <c r="B69" s="14"/>
      <c r="C69" s="58"/>
      <c r="D69" s="14"/>
      <c r="E69" s="14"/>
      <c r="F69" s="14"/>
      <c r="G69" s="14"/>
      <c r="H69" s="12"/>
      <c r="I69" s="26"/>
    </row>
    <row r="70" spans="1:9" x14ac:dyDescent="0.2">
      <c r="A70" s="13"/>
      <c r="B70" s="14"/>
      <c r="C70" s="14"/>
      <c r="D70" s="14"/>
      <c r="E70" s="14"/>
      <c r="F70" s="14"/>
      <c r="G70" s="14"/>
      <c r="H70" s="12"/>
    </row>
    <row r="71" spans="1:9" ht="13.5" thickBot="1" x14ac:dyDescent="0.25">
      <c r="A71" s="13"/>
      <c r="B71" s="14"/>
      <c r="C71" s="19" t="s">
        <v>2</v>
      </c>
      <c r="D71" s="19" t="s">
        <v>3</v>
      </c>
      <c r="E71" s="19" t="s">
        <v>4</v>
      </c>
      <c r="F71" s="19" t="s">
        <v>5</v>
      </c>
      <c r="G71" s="19" t="s">
        <v>6</v>
      </c>
      <c r="H71" s="20" t="s">
        <v>10</v>
      </c>
    </row>
    <row r="72" spans="1:9" x14ac:dyDescent="0.2">
      <c r="A72" s="16" t="s">
        <v>19</v>
      </c>
      <c r="B72" s="17" t="s">
        <v>28</v>
      </c>
      <c r="C72" s="33">
        <v>0</v>
      </c>
      <c r="D72" s="34">
        <v>0</v>
      </c>
      <c r="E72" s="34">
        <v>0</v>
      </c>
      <c r="F72" s="34">
        <v>0</v>
      </c>
      <c r="G72" s="35">
        <v>0</v>
      </c>
      <c r="H72" s="63">
        <f t="shared" ref="H72:H83" si="4">SUM(C72:G72)</f>
        <v>0</v>
      </c>
      <c r="I72" s="64">
        <f>C47</f>
        <v>0</v>
      </c>
    </row>
    <row r="73" spans="1:9" x14ac:dyDescent="0.2">
      <c r="A73" s="16"/>
      <c r="B73" s="17" t="s">
        <v>29</v>
      </c>
      <c r="C73" s="37">
        <v>0</v>
      </c>
      <c r="D73" s="38">
        <v>0</v>
      </c>
      <c r="E73" s="38">
        <v>0</v>
      </c>
      <c r="F73" s="38">
        <v>0</v>
      </c>
      <c r="G73" s="39">
        <v>0</v>
      </c>
      <c r="H73" s="65">
        <f t="shared" si="4"/>
        <v>0</v>
      </c>
      <c r="I73" s="64">
        <f>C48</f>
        <v>0</v>
      </c>
    </row>
    <row r="74" spans="1:9" x14ac:dyDescent="0.2">
      <c r="A74" s="16"/>
      <c r="B74" s="17" t="s">
        <v>30</v>
      </c>
      <c r="C74" s="37">
        <v>0</v>
      </c>
      <c r="D74" s="38">
        <v>0</v>
      </c>
      <c r="E74" s="38">
        <v>0</v>
      </c>
      <c r="F74" s="38">
        <v>0</v>
      </c>
      <c r="G74" s="39">
        <v>0</v>
      </c>
      <c r="H74" s="65">
        <f t="shared" si="4"/>
        <v>0</v>
      </c>
      <c r="I74" s="64">
        <f>C49</f>
        <v>0</v>
      </c>
    </row>
    <row r="75" spans="1:9" x14ac:dyDescent="0.2">
      <c r="A75" s="16" t="s">
        <v>20</v>
      </c>
      <c r="B75" s="17" t="s">
        <v>28</v>
      </c>
      <c r="C75" s="37">
        <v>0</v>
      </c>
      <c r="D75" s="38">
        <v>0</v>
      </c>
      <c r="E75" s="38">
        <v>0</v>
      </c>
      <c r="F75" s="38">
        <v>0</v>
      </c>
      <c r="G75" s="39">
        <v>0</v>
      </c>
      <c r="H75" s="65">
        <f t="shared" si="4"/>
        <v>0</v>
      </c>
      <c r="I75" s="64">
        <f>D47</f>
        <v>0</v>
      </c>
    </row>
    <row r="76" spans="1:9" x14ac:dyDescent="0.2">
      <c r="A76" s="16"/>
      <c r="B76" s="17" t="s">
        <v>29</v>
      </c>
      <c r="C76" s="37">
        <v>0</v>
      </c>
      <c r="D76" s="38">
        <v>0</v>
      </c>
      <c r="E76" s="38">
        <v>0</v>
      </c>
      <c r="F76" s="38">
        <v>0</v>
      </c>
      <c r="G76" s="39">
        <v>0</v>
      </c>
      <c r="H76" s="65">
        <f t="shared" si="4"/>
        <v>0</v>
      </c>
      <c r="I76" s="64">
        <f>D48</f>
        <v>0</v>
      </c>
    </row>
    <row r="77" spans="1:9" x14ac:dyDescent="0.2">
      <c r="A77" s="16"/>
      <c r="B77" s="17" t="s">
        <v>30</v>
      </c>
      <c r="C77" s="37">
        <v>0</v>
      </c>
      <c r="D77" s="38">
        <v>0</v>
      </c>
      <c r="E77" s="38">
        <v>0</v>
      </c>
      <c r="F77" s="38">
        <v>0</v>
      </c>
      <c r="G77" s="39">
        <v>0</v>
      </c>
      <c r="H77" s="65">
        <f t="shared" si="4"/>
        <v>0</v>
      </c>
      <c r="I77" s="64">
        <f>D49</f>
        <v>0</v>
      </c>
    </row>
    <row r="78" spans="1:9" x14ac:dyDescent="0.2">
      <c r="A78" s="16" t="s">
        <v>21</v>
      </c>
      <c r="B78" s="17" t="s">
        <v>28</v>
      </c>
      <c r="C78" s="37">
        <v>0</v>
      </c>
      <c r="D78" s="38">
        <v>0</v>
      </c>
      <c r="E78" s="38">
        <v>0</v>
      </c>
      <c r="F78" s="38">
        <v>0</v>
      </c>
      <c r="G78" s="39">
        <v>0</v>
      </c>
      <c r="H78" s="65">
        <f t="shared" si="4"/>
        <v>0</v>
      </c>
      <c r="I78" s="64">
        <f>E47</f>
        <v>0</v>
      </c>
    </row>
    <row r="79" spans="1:9" x14ac:dyDescent="0.2">
      <c r="A79" s="16"/>
      <c r="B79" s="17" t="s">
        <v>29</v>
      </c>
      <c r="C79" s="37">
        <v>0</v>
      </c>
      <c r="D79" s="38">
        <v>0</v>
      </c>
      <c r="E79" s="38">
        <v>0</v>
      </c>
      <c r="F79" s="38">
        <v>0</v>
      </c>
      <c r="G79" s="39">
        <v>0</v>
      </c>
      <c r="H79" s="65">
        <f t="shared" si="4"/>
        <v>0</v>
      </c>
      <c r="I79" s="64">
        <f>E48</f>
        <v>0</v>
      </c>
    </row>
    <row r="80" spans="1:9" x14ac:dyDescent="0.2">
      <c r="A80" s="16"/>
      <c r="B80" s="17" t="s">
        <v>30</v>
      </c>
      <c r="C80" s="37">
        <v>0</v>
      </c>
      <c r="D80" s="38">
        <v>0</v>
      </c>
      <c r="E80" s="38">
        <v>0</v>
      </c>
      <c r="F80" s="38">
        <v>0</v>
      </c>
      <c r="G80" s="39">
        <v>0</v>
      </c>
      <c r="H80" s="65">
        <f t="shared" si="4"/>
        <v>0</v>
      </c>
      <c r="I80" s="64">
        <f>E49</f>
        <v>0</v>
      </c>
    </row>
    <row r="81" spans="1:9" x14ac:dyDescent="0.2">
      <c r="A81" s="16" t="s">
        <v>22</v>
      </c>
      <c r="B81" s="17" t="s">
        <v>28</v>
      </c>
      <c r="C81" s="37">
        <v>0</v>
      </c>
      <c r="D81" s="38">
        <v>0</v>
      </c>
      <c r="E81" s="38">
        <v>0</v>
      </c>
      <c r="F81" s="38">
        <v>0</v>
      </c>
      <c r="G81" s="39">
        <v>0</v>
      </c>
      <c r="H81" s="65">
        <f t="shared" si="4"/>
        <v>0</v>
      </c>
      <c r="I81" s="64">
        <f>F47</f>
        <v>0</v>
      </c>
    </row>
    <row r="82" spans="1:9" x14ac:dyDescent="0.2">
      <c r="A82" s="16"/>
      <c r="B82" s="17" t="s">
        <v>29</v>
      </c>
      <c r="C82" s="37">
        <v>0</v>
      </c>
      <c r="D82" s="38">
        <v>0</v>
      </c>
      <c r="E82" s="38">
        <v>0</v>
      </c>
      <c r="F82" s="38">
        <v>0</v>
      </c>
      <c r="G82" s="39">
        <v>0</v>
      </c>
      <c r="H82" s="65">
        <f t="shared" si="4"/>
        <v>0</v>
      </c>
      <c r="I82" s="64">
        <f>F48</f>
        <v>0</v>
      </c>
    </row>
    <row r="83" spans="1:9" ht="13.5" thickBot="1" x14ac:dyDescent="0.25">
      <c r="A83" s="16"/>
      <c r="B83" s="17" t="s">
        <v>30</v>
      </c>
      <c r="C83" s="41">
        <v>0</v>
      </c>
      <c r="D83" s="42">
        <v>0</v>
      </c>
      <c r="E83" s="42">
        <v>0</v>
      </c>
      <c r="F83" s="42">
        <v>0</v>
      </c>
      <c r="G83" s="43">
        <v>0</v>
      </c>
      <c r="H83" s="66">
        <f t="shared" si="4"/>
        <v>0</v>
      </c>
      <c r="I83" s="64">
        <f>F49</f>
        <v>0</v>
      </c>
    </row>
    <row r="84" spans="1:9" x14ac:dyDescent="0.2">
      <c r="A84" s="45" t="s">
        <v>10</v>
      </c>
      <c r="B84" s="17" t="s">
        <v>28</v>
      </c>
      <c r="C84" s="67">
        <f t="shared" ref="C84:G86" si="5">SUM(C55,C58,C72,C75,C78,C81)</f>
        <v>0</v>
      </c>
      <c r="D84" s="68">
        <f t="shared" si="5"/>
        <v>0</v>
      </c>
      <c r="E84" s="68">
        <f t="shared" si="5"/>
        <v>0</v>
      </c>
      <c r="F84" s="68">
        <f t="shared" si="5"/>
        <v>0</v>
      </c>
      <c r="G84" s="69">
        <f t="shared" si="5"/>
        <v>0</v>
      </c>
      <c r="H84" s="70"/>
      <c r="I84" s="95"/>
    </row>
    <row r="85" spans="1:9" x14ac:dyDescent="0.2">
      <c r="A85" s="45"/>
      <c r="B85" s="17" t="s">
        <v>29</v>
      </c>
      <c r="C85" s="71">
        <f t="shared" si="5"/>
        <v>0</v>
      </c>
      <c r="D85" s="38">
        <f t="shared" si="5"/>
        <v>0</v>
      </c>
      <c r="E85" s="38">
        <f t="shared" si="5"/>
        <v>0</v>
      </c>
      <c r="F85" s="38">
        <f t="shared" si="5"/>
        <v>0</v>
      </c>
      <c r="G85" s="72">
        <f t="shared" si="5"/>
        <v>0</v>
      </c>
      <c r="H85" s="70"/>
      <c r="I85" s="26"/>
    </row>
    <row r="86" spans="1:9" ht="13.5" thickBot="1" x14ac:dyDescent="0.25">
      <c r="A86" s="45"/>
      <c r="B86" s="17" t="s">
        <v>30</v>
      </c>
      <c r="C86" s="73">
        <f t="shared" si="5"/>
        <v>0</v>
      </c>
      <c r="D86" s="74">
        <f t="shared" si="5"/>
        <v>0</v>
      </c>
      <c r="E86" s="74">
        <f t="shared" si="5"/>
        <v>0</v>
      </c>
      <c r="F86" s="74">
        <f t="shared" si="5"/>
        <v>0</v>
      </c>
      <c r="G86" s="75">
        <f t="shared" si="5"/>
        <v>0</v>
      </c>
      <c r="H86" s="70"/>
      <c r="I86" s="26"/>
    </row>
    <row r="87" spans="1:9" x14ac:dyDescent="0.2">
      <c r="A87" s="16" t="s">
        <v>25</v>
      </c>
      <c r="B87" s="17" t="s">
        <v>28</v>
      </c>
      <c r="C87" s="47">
        <v>30000</v>
      </c>
      <c r="D87" s="48">
        <v>23000</v>
      </c>
      <c r="E87" s="48">
        <v>15000</v>
      </c>
      <c r="F87" s="48">
        <v>32000</v>
      </c>
      <c r="G87" s="49">
        <v>16000</v>
      </c>
      <c r="H87" s="70"/>
      <c r="I87" s="95"/>
    </row>
    <row r="88" spans="1:9" x14ac:dyDescent="0.2">
      <c r="A88" s="16"/>
      <c r="B88" s="17" t="s">
        <v>29</v>
      </c>
      <c r="C88" s="50">
        <v>20000</v>
      </c>
      <c r="D88" s="38">
        <v>15000</v>
      </c>
      <c r="E88" s="38">
        <v>22000</v>
      </c>
      <c r="F88" s="38">
        <v>12000</v>
      </c>
      <c r="G88" s="51">
        <v>18000</v>
      </c>
      <c r="H88" s="70"/>
      <c r="I88" s="26"/>
    </row>
    <row r="89" spans="1:9" ht="13.5" thickBot="1" x14ac:dyDescent="0.25">
      <c r="A89" s="16"/>
      <c r="B89" s="17" t="s">
        <v>30</v>
      </c>
      <c r="C89" s="52">
        <v>25000</v>
      </c>
      <c r="D89" s="53">
        <v>22000</v>
      </c>
      <c r="E89" s="53">
        <v>16000</v>
      </c>
      <c r="F89" s="53">
        <v>20000</v>
      </c>
      <c r="G89" s="54">
        <v>25000</v>
      </c>
      <c r="H89" s="70"/>
      <c r="I89" s="26"/>
    </row>
    <row r="90" spans="1:9" ht="13.5" thickBot="1" x14ac:dyDescent="0.25">
      <c r="A90" s="13"/>
      <c r="B90" s="14"/>
      <c r="C90" s="14"/>
      <c r="D90" s="14"/>
      <c r="E90" s="14"/>
      <c r="F90" s="14"/>
      <c r="G90" s="14"/>
      <c r="H90" s="12"/>
      <c r="I90" s="80"/>
    </row>
    <row r="91" spans="1:9" ht="14.25" thickTop="1" thickBot="1" x14ac:dyDescent="0.25">
      <c r="A91" s="76" t="s">
        <v>13</v>
      </c>
      <c r="B91" s="77"/>
      <c r="C91" s="78">
        <f xml:space="preserve"> SUMPRODUCT(C10:F15, C41:F46) + SUMPRODUCT(C18:G23, C55:G60) + SUMPRODUCT(C26:G37, C72:G83)</f>
        <v>0</v>
      </c>
      <c r="D91" s="79"/>
      <c r="E91" s="79"/>
      <c r="F91" s="79"/>
      <c r="G91" s="79"/>
      <c r="H91" s="79"/>
      <c r="I91" s="14"/>
    </row>
    <row r="92" spans="1:9" ht="13.5" thickTop="1" x14ac:dyDescent="0.2"/>
    <row r="93" spans="1:9" ht="13.5" thickBot="1" x14ac:dyDescent="0.25"/>
    <row r="94" spans="1:9" ht="13.5" thickTop="1" x14ac:dyDescent="0.2">
      <c r="A94" s="90" t="s">
        <v>14</v>
      </c>
      <c r="B94" s="83"/>
      <c r="C94" s="83"/>
      <c r="D94" s="83"/>
      <c r="E94" s="83"/>
      <c r="F94" s="83"/>
      <c r="G94" s="83"/>
      <c r="H94" s="84"/>
    </row>
    <row r="95" spans="1:9" x14ac:dyDescent="0.2">
      <c r="A95" s="88" t="s">
        <v>31</v>
      </c>
      <c r="B95" s="81"/>
      <c r="C95" s="81"/>
      <c r="D95" s="81"/>
      <c r="E95" s="81"/>
      <c r="F95" s="81"/>
      <c r="G95" s="81"/>
      <c r="H95" s="89"/>
    </row>
    <row r="96" spans="1:9" x14ac:dyDescent="0.2">
      <c r="A96" s="88" t="s">
        <v>32</v>
      </c>
      <c r="B96" s="81"/>
      <c r="C96" s="81"/>
      <c r="D96" s="81"/>
      <c r="E96" s="81"/>
      <c r="F96" s="81"/>
      <c r="G96" s="81"/>
      <c r="H96" s="89"/>
    </row>
    <row r="97" spans="1:8" x14ac:dyDescent="0.2">
      <c r="A97" s="88"/>
      <c r="B97" s="81"/>
      <c r="C97" s="81"/>
      <c r="D97" s="81"/>
      <c r="E97" s="81"/>
      <c r="F97" s="81"/>
      <c r="G97" s="81"/>
      <c r="H97" s="89"/>
    </row>
    <row r="98" spans="1:8" x14ac:dyDescent="0.2">
      <c r="A98" s="91" t="s">
        <v>15</v>
      </c>
      <c r="B98" s="81"/>
      <c r="C98" s="81"/>
      <c r="D98" s="81"/>
      <c r="E98" s="81"/>
      <c r="F98" s="81"/>
      <c r="G98" s="81"/>
      <c r="H98" s="89"/>
    </row>
    <row r="99" spans="1:8" x14ac:dyDescent="0.2">
      <c r="A99" s="88" t="s">
        <v>33</v>
      </c>
      <c r="B99" s="81"/>
      <c r="C99" s="81"/>
      <c r="D99" s="81"/>
      <c r="E99" s="81"/>
      <c r="F99" s="81"/>
      <c r="G99" s="81"/>
      <c r="H99" s="89"/>
    </row>
    <row r="100" spans="1:8" x14ac:dyDescent="0.2">
      <c r="A100" s="88" t="s">
        <v>34</v>
      </c>
      <c r="B100" s="81"/>
      <c r="C100" s="81"/>
      <c r="D100" s="81"/>
      <c r="E100" s="81"/>
      <c r="F100" s="81"/>
      <c r="G100" s="81"/>
      <c r="H100" s="89"/>
    </row>
    <row r="101" spans="1:8" x14ac:dyDescent="0.2">
      <c r="A101" s="88" t="s">
        <v>35</v>
      </c>
      <c r="B101" s="81"/>
      <c r="C101" s="81"/>
      <c r="D101" s="81"/>
      <c r="E101" s="81"/>
      <c r="F101" s="81"/>
      <c r="G101" s="81"/>
      <c r="H101" s="89"/>
    </row>
    <row r="102" spans="1:8" x14ac:dyDescent="0.2">
      <c r="A102" s="88"/>
      <c r="B102" s="81"/>
      <c r="C102" s="81"/>
      <c r="D102" s="81"/>
      <c r="E102" s="81"/>
      <c r="F102" s="81"/>
      <c r="G102" s="81"/>
      <c r="H102" s="89"/>
    </row>
    <row r="103" spans="1:8" x14ac:dyDescent="0.2">
      <c r="A103" s="91" t="s">
        <v>16</v>
      </c>
      <c r="B103" s="81"/>
      <c r="C103" s="81"/>
      <c r="D103" s="81"/>
      <c r="E103" s="81"/>
      <c r="F103" s="81"/>
      <c r="G103" s="81"/>
      <c r="H103" s="89"/>
    </row>
    <row r="104" spans="1:8" x14ac:dyDescent="0.2">
      <c r="A104" s="88" t="s">
        <v>36</v>
      </c>
      <c r="B104" s="81"/>
      <c r="C104" s="81"/>
      <c r="D104" s="81"/>
      <c r="E104" s="81"/>
      <c r="F104" s="81"/>
      <c r="G104" s="81"/>
      <c r="H104" s="89"/>
    </row>
    <row r="105" spans="1:8" x14ac:dyDescent="0.2">
      <c r="A105" s="88" t="s">
        <v>37</v>
      </c>
      <c r="B105" s="81"/>
      <c r="C105" s="81"/>
      <c r="D105" s="81"/>
      <c r="E105" s="81"/>
      <c r="F105" s="81"/>
      <c r="G105" s="81"/>
      <c r="H105" s="89"/>
    </row>
    <row r="106" spans="1:8" x14ac:dyDescent="0.2">
      <c r="A106" s="88" t="s">
        <v>38</v>
      </c>
      <c r="B106" s="81"/>
      <c r="C106" s="81"/>
      <c r="D106" s="81"/>
      <c r="E106" s="81"/>
      <c r="F106" s="81"/>
      <c r="G106" s="81"/>
      <c r="H106" s="89"/>
    </row>
    <row r="107" spans="1:8" x14ac:dyDescent="0.2">
      <c r="A107" s="88" t="s">
        <v>39</v>
      </c>
      <c r="B107" s="81"/>
      <c r="C107" s="81"/>
      <c r="D107" s="81"/>
      <c r="E107" s="81"/>
      <c r="F107" s="81"/>
      <c r="G107" s="81"/>
      <c r="H107" s="89"/>
    </row>
    <row r="108" spans="1:8" ht="13.5" thickBot="1" x14ac:dyDescent="0.25">
      <c r="A108" s="85" t="s">
        <v>40</v>
      </c>
      <c r="B108" s="86"/>
      <c r="C108" s="86"/>
      <c r="D108" s="86"/>
      <c r="E108" s="86"/>
      <c r="F108" s="86"/>
      <c r="G108" s="86"/>
      <c r="H108" s="87"/>
    </row>
    <row r="109" spans="1:8" ht="13.5" thickTop="1" x14ac:dyDescent="0.2"/>
  </sheetData>
  <printOptions gridLinesSet="0"/>
  <pageMargins left="0.75" right="0.75" top="1" bottom="1" header="0.5" footer="0.5"/>
  <pageSetup orientation="portrait" verticalDpi="4294967292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9"/>
  <sheetViews>
    <sheetView showGridLines="0" tabSelected="1" topLeftCell="A68" workbookViewId="0">
      <selection activeCell="I92" sqref="I92"/>
    </sheetView>
  </sheetViews>
  <sheetFormatPr defaultRowHeight="12.75" x14ac:dyDescent="0.2"/>
  <cols>
    <col min="1" max="1" width="10.140625" customWidth="1"/>
    <col min="3" max="6" width="10.140625" customWidth="1"/>
    <col min="9" max="10" width="13.42578125" customWidth="1"/>
    <col min="11" max="11" width="14" customWidth="1"/>
    <col min="12" max="12" width="12.28515625" customWidth="1"/>
  </cols>
  <sheetData>
    <row r="1" spans="1:12" x14ac:dyDescent="0.2">
      <c r="A1" s="1" t="s">
        <v>26</v>
      </c>
      <c r="B1" s="1"/>
    </row>
    <row r="2" spans="1:12" ht="3.75" customHeight="1" thickBot="1" x14ac:dyDescent="0.25"/>
    <row r="3" spans="1:12" ht="13.5" thickTop="1" x14ac:dyDescent="0.2">
      <c r="A3" s="82" t="s">
        <v>27</v>
      </c>
      <c r="B3" s="83"/>
      <c r="C3" s="83"/>
      <c r="D3" s="83"/>
      <c r="E3" s="83"/>
      <c r="F3" s="83"/>
      <c r="G3" s="84"/>
      <c r="H3" s="2"/>
      <c r="I3" s="80" t="s">
        <v>42</v>
      </c>
    </row>
    <row r="4" spans="1:12" ht="13.5" thickBot="1" x14ac:dyDescent="0.25">
      <c r="A4" s="88" t="s">
        <v>17</v>
      </c>
      <c r="B4" s="81"/>
      <c r="C4" s="81"/>
      <c r="D4" s="81"/>
      <c r="E4" s="81"/>
      <c r="F4" s="81"/>
      <c r="G4" s="89"/>
      <c r="H4" s="2"/>
    </row>
    <row r="5" spans="1:12" ht="13.5" thickBot="1" x14ac:dyDescent="0.25">
      <c r="A5" s="85" t="s">
        <v>18</v>
      </c>
      <c r="B5" s="86"/>
      <c r="C5" s="86"/>
      <c r="D5" s="86"/>
      <c r="E5" s="86"/>
      <c r="F5" s="86"/>
      <c r="G5" s="87"/>
      <c r="H5" s="2"/>
      <c r="I5" s="100" t="str">
        <f ca="1">_xll.PsiDim("factories", I7:I8)</f>
        <v>factories</v>
      </c>
      <c r="J5" s="101" t="str">
        <f ca="1">_xll.PsiDim("products", J7:J9)</f>
        <v>products</v>
      </c>
      <c r="K5" s="101" t="str">
        <f ca="1">_xll.PsiDim("warehouses", K7:K10)</f>
        <v>warehouses</v>
      </c>
      <c r="L5" s="102" t="str">
        <f ca="1">_xll.PsiDim("customers", L7:L11)</f>
        <v>customers</v>
      </c>
    </row>
    <row r="6" spans="1:12" ht="3.75" customHeight="1" thickTop="1" thickBot="1" x14ac:dyDescent="0.25">
      <c r="A6" s="3"/>
      <c r="B6" s="3"/>
    </row>
    <row r="7" spans="1:12" ht="13.5" thickTop="1" x14ac:dyDescent="0.2">
      <c r="A7" s="4" t="s">
        <v>0</v>
      </c>
      <c r="B7" s="5"/>
      <c r="C7" s="6"/>
      <c r="D7" s="6"/>
      <c r="E7" s="6"/>
      <c r="F7" s="6"/>
      <c r="G7" s="7"/>
      <c r="I7" t="s">
        <v>7</v>
      </c>
      <c r="J7" s="92" t="s">
        <v>28</v>
      </c>
      <c r="K7" s="92" t="s">
        <v>19</v>
      </c>
      <c r="L7" s="93" t="s">
        <v>2</v>
      </c>
    </row>
    <row r="8" spans="1:12" x14ac:dyDescent="0.2">
      <c r="A8" s="8"/>
      <c r="B8" s="9"/>
      <c r="C8" s="10" t="s">
        <v>1</v>
      </c>
      <c r="D8" s="11"/>
      <c r="E8" s="11"/>
      <c r="F8" s="11"/>
      <c r="G8" s="12"/>
      <c r="I8" t="s">
        <v>8</v>
      </c>
      <c r="J8" s="92" t="s">
        <v>29</v>
      </c>
      <c r="K8" s="92" t="s">
        <v>20</v>
      </c>
      <c r="L8" s="93" t="s">
        <v>3</v>
      </c>
    </row>
    <row r="9" spans="1:12" x14ac:dyDescent="0.2">
      <c r="A9" s="13"/>
      <c r="B9" s="14"/>
      <c r="C9" s="15" t="s">
        <v>19</v>
      </c>
      <c r="D9" s="15" t="s">
        <v>20</v>
      </c>
      <c r="E9" s="15" t="s">
        <v>21</v>
      </c>
      <c r="F9" s="15" t="s">
        <v>22</v>
      </c>
      <c r="G9" s="12"/>
      <c r="J9" s="92" t="s">
        <v>30</v>
      </c>
      <c r="K9" s="92" t="s">
        <v>21</v>
      </c>
      <c r="L9" s="93" t="s">
        <v>4</v>
      </c>
    </row>
    <row r="10" spans="1:12" x14ac:dyDescent="0.2">
      <c r="A10" s="16" t="s">
        <v>7</v>
      </c>
      <c r="B10" s="17" t="s">
        <v>28</v>
      </c>
      <c r="C10" s="18">
        <v>0.5</v>
      </c>
      <c r="D10" s="18">
        <v>0.5</v>
      </c>
      <c r="E10" s="18">
        <v>1</v>
      </c>
      <c r="F10" s="18">
        <v>0.2</v>
      </c>
      <c r="G10" s="12"/>
      <c r="K10" s="92" t="s">
        <v>22</v>
      </c>
      <c r="L10" s="93" t="s">
        <v>5</v>
      </c>
    </row>
    <row r="11" spans="1:12" x14ac:dyDescent="0.2">
      <c r="A11" s="16"/>
      <c r="B11" s="17" t="s">
        <v>29</v>
      </c>
      <c r="C11" s="18">
        <v>1</v>
      </c>
      <c r="D11" s="18">
        <v>0.75</v>
      </c>
      <c r="E11" s="18">
        <v>1.25</v>
      </c>
      <c r="F11" s="18">
        <v>1.25</v>
      </c>
      <c r="G11" s="12"/>
      <c r="L11" s="93" t="s">
        <v>6</v>
      </c>
    </row>
    <row r="12" spans="1:12" x14ac:dyDescent="0.2">
      <c r="A12" s="16"/>
      <c r="B12" s="17" t="s">
        <v>30</v>
      </c>
      <c r="C12" s="18">
        <v>0.75</v>
      </c>
      <c r="D12" s="18">
        <v>1.25</v>
      </c>
      <c r="E12" s="18">
        <v>1</v>
      </c>
      <c r="F12" s="18">
        <v>0.8</v>
      </c>
      <c r="G12" s="12"/>
    </row>
    <row r="13" spans="1:12" x14ac:dyDescent="0.2">
      <c r="A13" s="16" t="s">
        <v>8</v>
      </c>
      <c r="B13" s="17" t="s">
        <v>28</v>
      </c>
      <c r="C13" s="18">
        <v>1.5</v>
      </c>
      <c r="D13" s="18">
        <v>0.3</v>
      </c>
      <c r="E13" s="18">
        <v>0.5</v>
      </c>
      <c r="F13" s="18">
        <v>0.2</v>
      </c>
      <c r="G13" s="12"/>
      <c r="I13" s="80" t="s">
        <v>43</v>
      </c>
    </row>
    <row r="14" spans="1:12" ht="13.5" thickBot="1" x14ac:dyDescent="0.25">
      <c r="A14" s="16"/>
      <c r="B14" s="17" t="s">
        <v>29</v>
      </c>
      <c r="C14" s="18">
        <v>1.25</v>
      </c>
      <c r="D14" s="18">
        <v>0.8</v>
      </c>
      <c r="E14" s="18">
        <v>1</v>
      </c>
      <c r="F14" s="18">
        <v>0.75</v>
      </c>
      <c r="G14" s="12"/>
      <c r="I14" s="92" t="s">
        <v>54</v>
      </c>
      <c r="J14" s="92" t="s">
        <v>55</v>
      </c>
      <c r="K14" s="92" t="s">
        <v>56</v>
      </c>
    </row>
    <row r="15" spans="1:12" ht="13.5" thickBot="1" x14ac:dyDescent="0.25">
      <c r="A15" s="16"/>
      <c r="B15" s="17" t="s">
        <v>30</v>
      </c>
      <c r="C15" s="18">
        <v>1.4</v>
      </c>
      <c r="D15" s="18">
        <v>0.9</v>
      </c>
      <c r="E15" s="18">
        <v>0.95</v>
      </c>
      <c r="F15" s="18">
        <v>1.1000000000000001</v>
      </c>
      <c r="G15" s="12"/>
      <c r="H15" s="92" t="s">
        <v>41</v>
      </c>
      <c r="I15" s="97">
        <f ca="1" xml:space="preserve"> _xll.PsiCube(C10:F15, "warehouses", "products", "factories")</f>
        <v>0.5</v>
      </c>
      <c r="J15" s="98">
        <f ca="1" xml:space="preserve"> _xll.PsiCube(C18:G23, "customers", "products", "factories")</f>
        <v>2.75</v>
      </c>
      <c r="K15" s="99">
        <f ca="1" xml:space="preserve"> _xll.PsiCube(C26:G37, "customers", "products", "warehouses")</f>
        <v>1.5</v>
      </c>
    </row>
    <row r="16" spans="1:12" x14ac:dyDescent="0.2">
      <c r="A16" s="13"/>
      <c r="B16" s="14"/>
      <c r="C16" s="14"/>
      <c r="D16" s="14"/>
      <c r="E16" s="14"/>
      <c r="F16" s="14"/>
      <c r="G16" s="12"/>
    </row>
    <row r="17" spans="1:12" ht="13.5" thickBot="1" x14ac:dyDescent="0.25">
      <c r="A17" s="13"/>
      <c r="B17" s="14"/>
      <c r="C17" s="19" t="s">
        <v>2</v>
      </c>
      <c r="D17" s="19" t="s">
        <v>3</v>
      </c>
      <c r="E17" s="19" t="s">
        <v>4</v>
      </c>
      <c r="F17" s="19" t="s">
        <v>5</v>
      </c>
      <c r="G17" s="20" t="s">
        <v>6</v>
      </c>
      <c r="H17" s="21"/>
      <c r="I17" t="s">
        <v>57</v>
      </c>
      <c r="J17" s="92" t="s">
        <v>59</v>
      </c>
      <c r="K17" s="92" t="s">
        <v>58</v>
      </c>
    </row>
    <row r="18" spans="1:12" ht="13.5" thickBot="1" x14ac:dyDescent="0.25">
      <c r="A18" s="16" t="s">
        <v>7</v>
      </c>
      <c r="B18" s="17" t="s">
        <v>28</v>
      </c>
      <c r="C18" s="18">
        <v>2.75</v>
      </c>
      <c r="D18" s="18">
        <v>3.5</v>
      </c>
      <c r="E18" s="18">
        <v>2.5</v>
      </c>
      <c r="F18" s="18">
        <v>3</v>
      </c>
      <c r="G18" s="22">
        <v>2.5</v>
      </c>
      <c r="H18" s="94" t="s">
        <v>44</v>
      </c>
      <c r="I18" s="97">
        <f ca="1" xml:space="preserve"> _xll.PsiCube(C41:F46, "warehouses", "products", "factories")</f>
        <v>35000</v>
      </c>
      <c r="J18" s="98">
        <f ca="1" xml:space="preserve"> _xll.PsiCube(C55:G60, "customers", "products", "factories")</f>
        <v>0</v>
      </c>
      <c r="K18" s="99">
        <f ca="1" xml:space="preserve"> _xll.PsiCube(C72:G83, "customers", "products", "warehouses")</f>
        <v>0</v>
      </c>
    </row>
    <row r="19" spans="1:12" x14ac:dyDescent="0.2">
      <c r="A19" s="16"/>
      <c r="B19" s="17" t="s">
        <v>29</v>
      </c>
      <c r="C19" s="18">
        <v>2.5</v>
      </c>
      <c r="D19" s="18">
        <v>3</v>
      </c>
      <c r="E19" s="18">
        <v>2</v>
      </c>
      <c r="F19" s="18">
        <v>2.75</v>
      </c>
      <c r="G19" s="22">
        <v>2.6</v>
      </c>
      <c r="H19" s="23"/>
      <c r="I19" s="14"/>
      <c r="J19" s="14"/>
      <c r="K19" s="14"/>
      <c r="L19" s="92"/>
    </row>
    <row r="20" spans="1:12" x14ac:dyDescent="0.2">
      <c r="A20" s="16"/>
      <c r="B20" s="17" t="s">
        <v>30</v>
      </c>
      <c r="C20" s="18">
        <v>2.9</v>
      </c>
      <c r="D20" s="18">
        <v>3</v>
      </c>
      <c r="E20" s="18">
        <v>2.25</v>
      </c>
      <c r="F20" s="18">
        <v>2.8</v>
      </c>
      <c r="G20" s="22">
        <v>2.35</v>
      </c>
      <c r="H20" s="23"/>
      <c r="I20" s="80" t="s">
        <v>53</v>
      </c>
    </row>
    <row r="21" spans="1:12" x14ac:dyDescent="0.2">
      <c r="A21" s="16" t="s">
        <v>8</v>
      </c>
      <c r="B21" s="17" t="s">
        <v>28</v>
      </c>
      <c r="C21" s="18">
        <v>3</v>
      </c>
      <c r="D21" s="18">
        <v>3.5</v>
      </c>
      <c r="E21" s="18">
        <v>3.5</v>
      </c>
      <c r="F21" s="18">
        <v>2.5</v>
      </c>
      <c r="G21" s="22">
        <v>2</v>
      </c>
      <c r="H21" s="23"/>
    </row>
    <row r="22" spans="1:12" x14ac:dyDescent="0.2">
      <c r="A22" s="16"/>
      <c r="B22" s="17" t="s">
        <v>29</v>
      </c>
      <c r="C22" s="18">
        <v>2.25</v>
      </c>
      <c r="D22" s="18">
        <v>2.95</v>
      </c>
      <c r="E22" s="18">
        <v>2.2000000000000002</v>
      </c>
      <c r="F22" s="18">
        <v>2.5</v>
      </c>
      <c r="G22" s="22">
        <v>2.1</v>
      </c>
      <c r="H22" s="23"/>
    </row>
    <row r="23" spans="1:12" x14ac:dyDescent="0.2">
      <c r="A23" s="16"/>
      <c r="B23" s="17" t="s">
        <v>30</v>
      </c>
      <c r="C23" s="18">
        <v>2.4500000000000002</v>
      </c>
      <c r="D23" s="18">
        <v>2.75</v>
      </c>
      <c r="E23" s="18">
        <v>2.35</v>
      </c>
      <c r="F23" s="18">
        <v>2.85</v>
      </c>
      <c r="G23" s="22">
        <v>2.4500000000000002</v>
      </c>
      <c r="H23" s="23"/>
    </row>
    <row r="24" spans="1:12" x14ac:dyDescent="0.2">
      <c r="A24" s="13"/>
      <c r="B24" s="14"/>
      <c r="C24" s="24"/>
      <c r="D24" s="24"/>
      <c r="E24" s="24"/>
      <c r="F24" s="24"/>
      <c r="G24" s="25"/>
      <c r="H24" s="26"/>
    </row>
    <row r="25" spans="1:12" x14ac:dyDescent="0.2">
      <c r="A25" s="13"/>
      <c r="B25" s="14"/>
      <c r="C25" s="19" t="s">
        <v>2</v>
      </c>
      <c r="D25" s="19" t="s">
        <v>3</v>
      </c>
      <c r="E25" s="19" t="s">
        <v>4</v>
      </c>
      <c r="F25" s="19" t="s">
        <v>5</v>
      </c>
      <c r="G25" s="20" t="s">
        <v>6</v>
      </c>
      <c r="H25" s="103"/>
    </row>
    <row r="26" spans="1:12" x14ac:dyDescent="0.2">
      <c r="A26" s="16" t="s">
        <v>19</v>
      </c>
      <c r="B26" s="17" t="s">
        <v>28</v>
      </c>
      <c r="C26" s="18">
        <v>1.5</v>
      </c>
      <c r="D26" s="18">
        <v>0.8</v>
      </c>
      <c r="E26" s="18">
        <v>0.5</v>
      </c>
      <c r="F26" s="18">
        <v>1.5</v>
      </c>
      <c r="G26" s="22">
        <v>3</v>
      </c>
      <c r="H26" s="23"/>
    </row>
    <row r="27" spans="1:12" x14ac:dyDescent="0.2">
      <c r="A27" s="16"/>
      <c r="B27" s="17" t="s">
        <v>29</v>
      </c>
      <c r="C27" s="18">
        <v>1</v>
      </c>
      <c r="D27" s="18">
        <v>0.9</v>
      </c>
      <c r="E27" s="18">
        <v>1.2</v>
      </c>
      <c r="F27" s="18">
        <v>1.3</v>
      </c>
      <c r="G27" s="22">
        <v>2.1</v>
      </c>
      <c r="H27" s="23"/>
    </row>
    <row r="28" spans="1:12" x14ac:dyDescent="0.2">
      <c r="A28" s="16"/>
      <c r="B28" s="17" t="s">
        <v>30</v>
      </c>
      <c r="C28" s="18">
        <v>1.25</v>
      </c>
      <c r="D28" s="18">
        <v>0.7</v>
      </c>
      <c r="E28" s="18">
        <v>1.1000000000000001</v>
      </c>
      <c r="F28" s="18">
        <v>0.8</v>
      </c>
      <c r="G28" s="22">
        <v>1.6</v>
      </c>
      <c r="H28" s="23"/>
    </row>
    <row r="29" spans="1:12" x14ac:dyDescent="0.2">
      <c r="A29" s="16" t="s">
        <v>20</v>
      </c>
      <c r="B29" s="17" t="s">
        <v>28</v>
      </c>
      <c r="C29" s="18">
        <v>1</v>
      </c>
      <c r="D29" s="18">
        <v>0.5</v>
      </c>
      <c r="E29" s="18">
        <v>0.5</v>
      </c>
      <c r="F29" s="18">
        <v>1</v>
      </c>
      <c r="G29" s="22">
        <v>0.5</v>
      </c>
      <c r="H29" s="23"/>
    </row>
    <row r="30" spans="1:12" x14ac:dyDescent="0.2">
      <c r="A30" s="16"/>
      <c r="B30" s="17" t="s">
        <v>29</v>
      </c>
      <c r="C30" s="18">
        <v>1.25</v>
      </c>
      <c r="D30" s="18">
        <v>1</v>
      </c>
      <c r="E30" s="18">
        <v>1</v>
      </c>
      <c r="F30" s="18">
        <v>0.9</v>
      </c>
      <c r="G30" s="22">
        <v>1.5</v>
      </c>
      <c r="H30" s="23"/>
    </row>
    <row r="31" spans="1:12" x14ac:dyDescent="0.2">
      <c r="A31" s="16"/>
      <c r="B31" s="17" t="s">
        <v>30</v>
      </c>
      <c r="C31" s="18">
        <v>1.1000000000000001</v>
      </c>
      <c r="D31" s="18">
        <v>1.1000000000000001</v>
      </c>
      <c r="E31" s="18">
        <v>0.9</v>
      </c>
      <c r="F31" s="18">
        <v>1.4</v>
      </c>
      <c r="G31" s="22">
        <v>1.75</v>
      </c>
      <c r="H31" s="23"/>
    </row>
    <row r="32" spans="1:12" x14ac:dyDescent="0.2">
      <c r="A32" s="16" t="s">
        <v>21</v>
      </c>
      <c r="B32" s="17" t="s">
        <v>28</v>
      </c>
      <c r="C32" s="18">
        <v>1</v>
      </c>
      <c r="D32" s="18">
        <v>1.5</v>
      </c>
      <c r="E32" s="18">
        <v>2</v>
      </c>
      <c r="F32" s="18">
        <v>2</v>
      </c>
      <c r="G32" s="22">
        <v>0.5</v>
      </c>
      <c r="H32" s="23"/>
    </row>
    <row r="33" spans="1:9" x14ac:dyDescent="0.2">
      <c r="A33" s="16"/>
      <c r="B33" s="17" t="s">
        <v>29</v>
      </c>
      <c r="C33" s="18">
        <v>0.9</v>
      </c>
      <c r="D33" s="18">
        <v>1.35</v>
      </c>
      <c r="E33" s="18">
        <v>1.45</v>
      </c>
      <c r="F33" s="18">
        <v>1.8</v>
      </c>
      <c r="G33" s="22">
        <v>1</v>
      </c>
      <c r="H33" s="23"/>
    </row>
    <row r="34" spans="1:9" x14ac:dyDescent="0.2">
      <c r="A34" s="16"/>
      <c r="B34" s="17" t="s">
        <v>30</v>
      </c>
      <c r="C34" s="18">
        <v>1.25</v>
      </c>
      <c r="D34" s="18">
        <v>1.2</v>
      </c>
      <c r="E34" s="18">
        <v>1.75</v>
      </c>
      <c r="F34" s="18">
        <v>1.7</v>
      </c>
      <c r="G34" s="22">
        <v>0.85</v>
      </c>
      <c r="H34" s="23"/>
    </row>
    <row r="35" spans="1:9" x14ac:dyDescent="0.2">
      <c r="A35" s="16" t="s">
        <v>22</v>
      </c>
      <c r="B35" s="17" t="s">
        <v>28</v>
      </c>
      <c r="C35" s="18">
        <v>2.5</v>
      </c>
      <c r="D35" s="18">
        <v>1.5</v>
      </c>
      <c r="E35" s="18">
        <v>0.6</v>
      </c>
      <c r="F35" s="18">
        <v>1.5</v>
      </c>
      <c r="G35" s="22">
        <v>0.5</v>
      </c>
      <c r="H35" s="23"/>
    </row>
    <row r="36" spans="1:9" x14ac:dyDescent="0.2">
      <c r="A36" s="16"/>
      <c r="B36" s="17" t="s">
        <v>29</v>
      </c>
      <c r="C36" s="18">
        <v>1.75</v>
      </c>
      <c r="D36" s="18">
        <v>1.3</v>
      </c>
      <c r="E36" s="18">
        <v>0.7</v>
      </c>
      <c r="F36" s="18">
        <v>1.25</v>
      </c>
      <c r="G36" s="22">
        <v>1.1000000000000001</v>
      </c>
      <c r="H36" s="23"/>
    </row>
    <row r="37" spans="1:9" ht="13.5" thickBot="1" x14ac:dyDescent="0.25">
      <c r="A37" s="27"/>
      <c r="B37" s="28" t="s">
        <v>30</v>
      </c>
      <c r="C37" s="29">
        <v>1.5</v>
      </c>
      <c r="D37" s="29">
        <v>1.1000000000000001</v>
      </c>
      <c r="E37" s="29">
        <v>1.5</v>
      </c>
      <c r="F37" s="29">
        <v>1.1000000000000001</v>
      </c>
      <c r="G37" s="30">
        <v>0.9</v>
      </c>
      <c r="H37" s="23"/>
    </row>
    <row r="38" spans="1:9" ht="4.5" customHeight="1" thickTop="1" thickBot="1" x14ac:dyDescent="0.25"/>
    <row r="39" spans="1:9" ht="13.5" thickTop="1" x14ac:dyDescent="0.2">
      <c r="A39" s="31" t="s">
        <v>9</v>
      </c>
      <c r="B39" s="32"/>
      <c r="C39" s="6"/>
      <c r="D39" s="6"/>
      <c r="E39" s="6"/>
      <c r="F39" s="6"/>
      <c r="G39" s="6"/>
      <c r="H39" s="7"/>
    </row>
    <row r="40" spans="1:9" ht="13.5" thickBot="1" x14ac:dyDescent="0.25">
      <c r="A40" s="13"/>
      <c r="B40" s="14"/>
      <c r="C40" s="15" t="s">
        <v>19</v>
      </c>
      <c r="D40" s="15" t="s">
        <v>20</v>
      </c>
      <c r="E40" s="15" t="s">
        <v>21</v>
      </c>
      <c r="F40" s="15" t="s">
        <v>22</v>
      </c>
      <c r="G40" s="15" t="s">
        <v>10</v>
      </c>
      <c r="H40" s="12"/>
    </row>
    <row r="41" spans="1:9" x14ac:dyDescent="0.2">
      <c r="A41" s="16" t="s">
        <v>7</v>
      </c>
      <c r="B41" s="17" t="s">
        <v>28</v>
      </c>
      <c r="C41" s="33">
        <v>35000</v>
      </c>
      <c r="D41" s="34">
        <v>0</v>
      </c>
      <c r="E41" s="34">
        <v>0</v>
      </c>
      <c r="F41" s="35">
        <v>15000</v>
      </c>
      <c r="G41" s="36"/>
      <c r="H41" s="12"/>
    </row>
    <row r="42" spans="1:9" x14ac:dyDescent="0.2">
      <c r="A42" s="16"/>
      <c r="B42" s="17" t="s">
        <v>29</v>
      </c>
      <c r="C42" s="37">
        <v>22000</v>
      </c>
      <c r="D42" s="38">
        <v>25000</v>
      </c>
      <c r="E42" s="38">
        <v>0</v>
      </c>
      <c r="F42" s="39">
        <v>0</v>
      </c>
      <c r="G42" s="40"/>
      <c r="H42" s="12"/>
    </row>
    <row r="43" spans="1:9" x14ac:dyDescent="0.2">
      <c r="A43" s="16"/>
      <c r="B43" s="17" t="s">
        <v>30</v>
      </c>
      <c r="C43" s="37">
        <v>20000</v>
      </c>
      <c r="D43" s="38">
        <v>0</v>
      </c>
      <c r="E43" s="38">
        <v>0</v>
      </c>
      <c r="F43" s="39">
        <v>20000</v>
      </c>
      <c r="G43" s="40"/>
      <c r="H43" s="12"/>
    </row>
    <row r="44" spans="1:9" x14ac:dyDescent="0.2">
      <c r="A44" s="16" t="s">
        <v>8</v>
      </c>
      <c r="B44" s="17" t="s">
        <v>28</v>
      </c>
      <c r="C44" s="37">
        <v>0</v>
      </c>
      <c r="D44" s="38">
        <v>20000</v>
      </c>
      <c r="E44" s="38">
        <v>30000</v>
      </c>
      <c r="F44" s="39">
        <v>0</v>
      </c>
      <c r="G44" s="40"/>
      <c r="H44" s="12"/>
    </row>
    <row r="45" spans="1:9" x14ac:dyDescent="0.2">
      <c r="A45" s="16"/>
      <c r="B45" s="17" t="s">
        <v>29</v>
      </c>
      <c r="C45" s="37">
        <v>0</v>
      </c>
      <c r="D45" s="38">
        <v>0</v>
      </c>
      <c r="E45" s="38">
        <v>15000</v>
      </c>
      <c r="F45" s="39">
        <v>24000</v>
      </c>
      <c r="G45" s="40"/>
      <c r="H45" s="12"/>
      <c r="I45" s="80" t="s">
        <v>47</v>
      </c>
    </row>
    <row r="46" spans="1:9" ht="13.5" thickBot="1" x14ac:dyDescent="0.25">
      <c r="A46" s="16"/>
      <c r="B46" s="17" t="s">
        <v>30</v>
      </c>
      <c r="C46" s="41">
        <v>0</v>
      </c>
      <c r="D46" s="42">
        <v>20000</v>
      </c>
      <c r="E46" s="42">
        <v>25000</v>
      </c>
      <c r="F46" s="43">
        <v>0</v>
      </c>
      <c r="G46" s="44"/>
      <c r="H46" s="12"/>
    </row>
    <row r="47" spans="1:9" x14ac:dyDescent="0.2">
      <c r="A47" s="45" t="s">
        <v>10</v>
      </c>
      <c r="B47" s="17" t="s">
        <v>28</v>
      </c>
      <c r="C47" s="38"/>
      <c r="D47" s="38"/>
      <c r="E47" s="38"/>
      <c r="F47" s="38"/>
      <c r="G47" s="38"/>
      <c r="H47" s="46"/>
      <c r="I47" s="92" t="s">
        <v>45</v>
      </c>
    </row>
    <row r="48" spans="1:9" x14ac:dyDescent="0.2">
      <c r="A48" s="45"/>
      <c r="B48" s="17" t="s">
        <v>29</v>
      </c>
      <c r="C48" s="38"/>
      <c r="D48" s="38"/>
      <c r="E48" s="38"/>
      <c r="F48" s="38"/>
      <c r="G48" s="38"/>
      <c r="H48" s="46"/>
      <c r="I48" t="e">
        <f ca="1" xml:space="preserve"> _xll.PsiReduce(fac_wrh_num, "sum", "factories")</f>
        <v>#N/A</v>
      </c>
    </row>
    <row r="49" spans="1:9" ht="13.5" thickBot="1" x14ac:dyDescent="0.25">
      <c r="A49" s="45"/>
      <c r="B49" s="17" t="s">
        <v>30</v>
      </c>
      <c r="C49" s="38"/>
      <c r="D49" s="38"/>
      <c r="E49" s="38"/>
      <c r="F49" s="38"/>
      <c r="G49" s="38"/>
      <c r="H49" s="46"/>
    </row>
    <row r="50" spans="1:9" x14ac:dyDescent="0.2">
      <c r="A50" s="16" t="s">
        <v>11</v>
      </c>
      <c r="B50" s="17" t="s">
        <v>28</v>
      </c>
      <c r="C50" s="47">
        <v>35000</v>
      </c>
      <c r="D50" s="48">
        <v>20000</v>
      </c>
      <c r="E50" s="48">
        <v>30000</v>
      </c>
      <c r="F50" s="49">
        <v>15000</v>
      </c>
      <c r="G50" s="38"/>
      <c r="H50" s="46"/>
      <c r="I50" s="92" t="s">
        <v>46</v>
      </c>
    </row>
    <row r="51" spans="1:9" x14ac:dyDescent="0.2">
      <c r="A51" s="16"/>
      <c r="B51" s="17" t="s">
        <v>29</v>
      </c>
      <c r="C51" s="50">
        <v>30000</v>
      </c>
      <c r="D51" s="38">
        <v>25000</v>
      </c>
      <c r="E51" s="38">
        <v>15000</v>
      </c>
      <c r="F51" s="51">
        <v>24000</v>
      </c>
      <c r="G51" s="38"/>
      <c r="H51" s="46"/>
      <c r="I51">
        <f ca="1" xml:space="preserve"> _xll.PsiCube(C50:F52, "warehouses", "products")</f>
        <v>35000</v>
      </c>
    </row>
    <row r="52" spans="1:9" ht="13.5" thickBot="1" x14ac:dyDescent="0.25">
      <c r="A52" s="16"/>
      <c r="B52" s="17" t="s">
        <v>30</v>
      </c>
      <c r="C52" s="52">
        <v>20000</v>
      </c>
      <c r="D52" s="53">
        <v>20000</v>
      </c>
      <c r="E52" s="53">
        <v>25000</v>
      </c>
      <c r="F52" s="54">
        <v>20000</v>
      </c>
      <c r="G52" s="38"/>
      <c r="H52" s="46"/>
    </row>
    <row r="53" spans="1:9" x14ac:dyDescent="0.2">
      <c r="A53" s="13"/>
      <c r="B53" s="14"/>
      <c r="C53" s="14"/>
      <c r="D53" s="14"/>
      <c r="E53" s="14"/>
      <c r="F53" s="14"/>
      <c r="G53" s="14"/>
      <c r="H53" s="12"/>
      <c r="I53" s="92" t="s">
        <v>51</v>
      </c>
    </row>
    <row r="54" spans="1:9" ht="13.5" thickBot="1" x14ac:dyDescent="0.25">
      <c r="A54" s="13"/>
      <c r="B54" s="14"/>
      <c r="C54" s="19" t="s">
        <v>2</v>
      </c>
      <c r="D54" s="19" t="s">
        <v>3</v>
      </c>
      <c r="E54" s="19" t="s">
        <v>4</v>
      </c>
      <c r="F54" s="19" t="s">
        <v>5</v>
      </c>
      <c r="G54" s="19" t="s">
        <v>6</v>
      </c>
      <c r="H54" s="20" t="s">
        <v>10</v>
      </c>
      <c r="I54" t="e">
        <f ca="1" xml:space="preserve"> _xll.PsiReduce(wrh_cus_num, "sum", "customers")</f>
        <v>#N/A</v>
      </c>
    </row>
    <row r="55" spans="1:9" ht="13.5" thickTop="1" x14ac:dyDescent="0.2">
      <c r="A55" s="16" t="s">
        <v>7</v>
      </c>
      <c r="B55" s="17" t="s">
        <v>28</v>
      </c>
      <c r="C55" s="33">
        <v>0</v>
      </c>
      <c r="D55" s="34">
        <v>0</v>
      </c>
      <c r="E55" s="34">
        <v>0</v>
      </c>
      <c r="F55" s="34">
        <v>0</v>
      </c>
      <c r="G55" s="35">
        <v>0</v>
      </c>
      <c r="H55" s="55"/>
      <c r="I55" s="21"/>
    </row>
    <row r="56" spans="1:9" x14ac:dyDescent="0.2">
      <c r="A56" s="16"/>
      <c r="B56" s="17" t="s">
        <v>29</v>
      </c>
      <c r="C56" s="37">
        <v>0</v>
      </c>
      <c r="D56" s="38">
        <v>0</v>
      </c>
      <c r="E56" s="38">
        <v>0</v>
      </c>
      <c r="F56" s="38">
        <v>0</v>
      </c>
      <c r="G56" s="39">
        <v>0</v>
      </c>
      <c r="H56" s="56"/>
      <c r="I56" s="21"/>
    </row>
    <row r="57" spans="1:9" x14ac:dyDescent="0.2">
      <c r="A57" s="16"/>
      <c r="B57" s="17" t="s">
        <v>30</v>
      </c>
      <c r="C57" s="37">
        <v>0</v>
      </c>
      <c r="D57" s="38">
        <v>0</v>
      </c>
      <c r="E57" s="38">
        <v>16000</v>
      </c>
      <c r="F57" s="38">
        <v>0</v>
      </c>
      <c r="G57" s="39">
        <v>0</v>
      </c>
      <c r="H57" s="56"/>
      <c r="I57" s="21"/>
    </row>
    <row r="58" spans="1:9" x14ac:dyDescent="0.2">
      <c r="A58" s="16" t="s">
        <v>8</v>
      </c>
      <c r="B58" s="17" t="s">
        <v>28</v>
      </c>
      <c r="C58" s="37">
        <v>0</v>
      </c>
      <c r="D58" s="38">
        <v>0</v>
      </c>
      <c r="E58" s="38">
        <v>0</v>
      </c>
      <c r="F58" s="38">
        <v>15000</v>
      </c>
      <c r="G58" s="39">
        <v>1000</v>
      </c>
      <c r="H58" s="56"/>
    </row>
    <row r="59" spans="1:9" x14ac:dyDescent="0.2">
      <c r="A59" s="16"/>
      <c r="B59" s="17" t="s">
        <v>29</v>
      </c>
      <c r="C59" s="37">
        <v>0</v>
      </c>
      <c r="D59" s="38">
        <v>0</v>
      </c>
      <c r="E59" s="38">
        <v>0</v>
      </c>
      <c r="F59" s="38">
        <v>0</v>
      </c>
      <c r="G59" s="39">
        <v>1000</v>
      </c>
      <c r="H59" s="56"/>
      <c r="I59" s="21"/>
    </row>
    <row r="60" spans="1:9" ht="13.5" thickBot="1" x14ac:dyDescent="0.25">
      <c r="A60" s="16"/>
      <c r="B60" s="17" t="s">
        <v>30</v>
      </c>
      <c r="C60" s="41">
        <v>7000</v>
      </c>
      <c r="D60" s="42">
        <v>0</v>
      </c>
      <c r="E60" s="42">
        <v>0</v>
      </c>
      <c r="F60" s="42">
        <v>0</v>
      </c>
      <c r="G60" s="43">
        <v>0</v>
      </c>
      <c r="H60" s="57"/>
      <c r="I60" s="21"/>
    </row>
    <row r="61" spans="1:9" x14ac:dyDescent="0.2">
      <c r="A61" s="13"/>
      <c r="B61" s="14"/>
      <c r="C61" s="14"/>
      <c r="D61" s="14"/>
      <c r="E61" s="14"/>
      <c r="F61" s="14"/>
      <c r="G61" s="14"/>
      <c r="H61" s="12"/>
      <c r="I61" s="26"/>
    </row>
    <row r="62" spans="1:9" ht="13.5" thickBot="1" x14ac:dyDescent="0.25">
      <c r="A62" s="13"/>
      <c r="B62" s="14"/>
      <c r="C62" s="14"/>
      <c r="D62" s="14"/>
      <c r="E62" s="58"/>
      <c r="F62" s="14"/>
      <c r="G62" s="59"/>
      <c r="H62" s="20" t="s">
        <v>11</v>
      </c>
      <c r="I62" s="95" t="s">
        <v>48</v>
      </c>
    </row>
    <row r="63" spans="1:9" x14ac:dyDescent="0.2">
      <c r="A63" s="13"/>
      <c r="B63" s="14"/>
      <c r="C63" s="58" t="s">
        <v>23</v>
      </c>
      <c r="D63" s="14"/>
      <c r="E63" s="58"/>
      <c r="F63" s="17" t="s">
        <v>28</v>
      </c>
      <c r="G63" s="38"/>
      <c r="H63" s="60">
        <v>90000</v>
      </c>
      <c r="I63" s="26">
        <f ca="1" xml:space="preserve"> _xll.PsiCube(H63:H68, "products", "factories")</f>
        <v>90000</v>
      </c>
    </row>
    <row r="64" spans="1:9" x14ac:dyDescent="0.2">
      <c r="A64" s="13"/>
      <c r="B64" s="14"/>
      <c r="C64" s="14"/>
      <c r="D64" s="14"/>
      <c r="E64" s="58"/>
      <c r="F64" s="17" t="s">
        <v>29</v>
      </c>
      <c r="G64" s="38"/>
      <c r="H64" s="61">
        <v>100000</v>
      </c>
      <c r="I64" s="26"/>
    </row>
    <row r="65" spans="1:9" x14ac:dyDescent="0.2">
      <c r="A65" s="13"/>
      <c r="B65" s="14"/>
      <c r="C65" s="14"/>
      <c r="D65" s="14"/>
      <c r="E65" s="58"/>
      <c r="F65" s="17" t="s">
        <v>30</v>
      </c>
      <c r="G65" s="38"/>
      <c r="H65" s="61">
        <v>80000</v>
      </c>
      <c r="I65" s="95" t="s">
        <v>49</v>
      </c>
    </row>
    <row r="66" spans="1:9" x14ac:dyDescent="0.2">
      <c r="A66" s="13"/>
      <c r="B66" s="14"/>
      <c r="C66" s="58" t="s">
        <v>24</v>
      </c>
      <c r="D66" s="14"/>
      <c r="E66" s="14"/>
      <c r="F66" s="17" t="s">
        <v>28</v>
      </c>
      <c r="G66" s="38"/>
      <c r="H66" s="61">
        <v>75000</v>
      </c>
      <c r="I66" s="26" t="e">
        <f ca="1" xml:space="preserve"> _xll.PsiReduce(fac_wrh_num, "sum", "warehouses") + _xll.PsiReduce(fac_cus_num, "sum", "customers")</f>
        <v>#N/A</v>
      </c>
    </row>
    <row r="67" spans="1:9" x14ac:dyDescent="0.2">
      <c r="A67" s="13"/>
      <c r="B67" s="14"/>
      <c r="C67" s="58"/>
      <c r="D67" s="14"/>
      <c r="E67" s="14"/>
      <c r="F67" s="17" t="s">
        <v>29</v>
      </c>
      <c r="G67" s="38"/>
      <c r="H67" s="61">
        <v>65000</v>
      </c>
      <c r="I67" s="26"/>
    </row>
    <row r="68" spans="1:9" ht="13.5" thickBot="1" x14ac:dyDescent="0.25">
      <c r="A68" s="13"/>
      <c r="B68" s="14"/>
      <c r="C68" s="58"/>
      <c r="D68" s="14"/>
      <c r="E68" s="14"/>
      <c r="F68" s="17" t="s">
        <v>30</v>
      </c>
      <c r="G68" s="38"/>
      <c r="H68" s="62">
        <v>90000</v>
      </c>
      <c r="I68" s="26"/>
    </row>
    <row r="69" spans="1:9" x14ac:dyDescent="0.2">
      <c r="A69" s="13"/>
      <c r="B69" s="14"/>
      <c r="C69" s="58"/>
      <c r="D69" s="14"/>
      <c r="E69" s="14"/>
      <c r="F69" s="14"/>
      <c r="G69" s="14"/>
      <c r="H69" s="12"/>
      <c r="I69" s="26"/>
    </row>
    <row r="70" spans="1:9" x14ac:dyDescent="0.2">
      <c r="A70" s="13"/>
      <c r="B70" s="14"/>
      <c r="C70" s="14"/>
      <c r="D70" s="14"/>
      <c r="E70" s="14"/>
      <c r="F70" s="14"/>
      <c r="G70" s="14"/>
      <c r="H70" s="12"/>
    </row>
    <row r="71" spans="1:9" ht="13.5" thickBot="1" x14ac:dyDescent="0.25">
      <c r="A71" s="13"/>
      <c r="B71" s="14"/>
      <c r="C71" s="19" t="s">
        <v>2</v>
      </c>
      <c r="D71" s="19" t="s">
        <v>3</v>
      </c>
      <c r="E71" s="19" t="s">
        <v>4</v>
      </c>
      <c r="F71" s="19" t="s">
        <v>5</v>
      </c>
      <c r="G71" s="19" t="s">
        <v>6</v>
      </c>
      <c r="H71" s="20" t="s">
        <v>10</v>
      </c>
    </row>
    <row r="72" spans="1:9" ht="13.5" thickBot="1" x14ac:dyDescent="0.25">
      <c r="A72" s="16" t="s">
        <v>19</v>
      </c>
      <c r="B72" s="17" t="s">
        <v>28</v>
      </c>
      <c r="C72" s="33">
        <v>0</v>
      </c>
      <c r="D72" s="33">
        <v>20000</v>
      </c>
      <c r="E72" s="33">
        <v>15000</v>
      </c>
      <c r="F72" s="33">
        <v>0</v>
      </c>
      <c r="G72" s="33">
        <v>0</v>
      </c>
      <c r="H72" s="63"/>
      <c r="I72" s="64"/>
    </row>
    <row r="73" spans="1:9" ht="13.5" thickBot="1" x14ac:dyDescent="0.25">
      <c r="A73" s="16"/>
      <c r="B73" s="17" t="s">
        <v>29</v>
      </c>
      <c r="C73" s="33">
        <v>20000</v>
      </c>
      <c r="D73" s="33">
        <v>2000</v>
      </c>
      <c r="E73" s="33">
        <v>0</v>
      </c>
      <c r="F73" s="33">
        <v>0</v>
      </c>
      <c r="G73" s="33">
        <v>0</v>
      </c>
      <c r="H73" s="63"/>
      <c r="I73" s="64"/>
    </row>
    <row r="74" spans="1:9" ht="13.5" thickBot="1" x14ac:dyDescent="0.25">
      <c r="A74" s="16"/>
      <c r="B74" s="17" t="s">
        <v>30</v>
      </c>
      <c r="C74" s="33">
        <v>0</v>
      </c>
      <c r="D74" s="33">
        <v>20000</v>
      </c>
      <c r="E74" s="33">
        <v>0</v>
      </c>
      <c r="F74" s="33">
        <v>0</v>
      </c>
      <c r="G74" s="33">
        <v>0</v>
      </c>
      <c r="H74" s="63"/>
      <c r="I74" s="64"/>
    </row>
    <row r="75" spans="1:9" ht="13.5" thickBot="1" x14ac:dyDescent="0.25">
      <c r="A75" s="16" t="s">
        <v>20</v>
      </c>
      <c r="B75" s="17" t="s">
        <v>28</v>
      </c>
      <c r="C75" s="33">
        <v>0</v>
      </c>
      <c r="D75" s="33">
        <v>3000</v>
      </c>
      <c r="E75" s="33">
        <v>0</v>
      </c>
      <c r="F75" s="33">
        <v>17000</v>
      </c>
      <c r="G75" s="33">
        <v>0</v>
      </c>
      <c r="H75" s="63"/>
      <c r="I75" s="64"/>
    </row>
    <row r="76" spans="1:9" ht="13.5" thickBot="1" x14ac:dyDescent="0.25">
      <c r="A76" s="16"/>
      <c r="B76" s="17" t="s">
        <v>29</v>
      </c>
      <c r="C76" s="33">
        <v>0</v>
      </c>
      <c r="D76" s="33">
        <v>13000</v>
      </c>
      <c r="E76" s="33">
        <v>0</v>
      </c>
      <c r="F76" s="33">
        <v>12000</v>
      </c>
      <c r="G76" s="33">
        <v>0</v>
      </c>
      <c r="H76" s="63"/>
      <c r="I76" s="64"/>
    </row>
    <row r="77" spans="1:9" ht="13.5" thickBot="1" x14ac:dyDescent="0.25">
      <c r="A77" s="16"/>
      <c r="B77" s="17" t="s">
        <v>30</v>
      </c>
      <c r="C77" s="33">
        <v>18000</v>
      </c>
      <c r="D77" s="33">
        <v>2000</v>
      </c>
      <c r="E77" s="33">
        <v>0</v>
      </c>
      <c r="F77" s="33">
        <v>0</v>
      </c>
      <c r="G77" s="33">
        <v>0</v>
      </c>
      <c r="H77" s="63"/>
      <c r="I77" s="64"/>
    </row>
    <row r="78" spans="1:9" ht="13.5" thickBot="1" x14ac:dyDescent="0.25">
      <c r="A78" s="16" t="s">
        <v>21</v>
      </c>
      <c r="B78" s="17" t="s">
        <v>28</v>
      </c>
      <c r="C78" s="33">
        <v>30000</v>
      </c>
      <c r="D78" s="33">
        <v>0</v>
      </c>
      <c r="E78" s="33">
        <v>0</v>
      </c>
      <c r="F78" s="33">
        <v>0</v>
      </c>
      <c r="G78" s="33">
        <v>0</v>
      </c>
      <c r="H78" s="63"/>
      <c r="I78" s="64"/>
    </row>
    <row r="79" spans="1:9" ht="13.5" thickBot="1" x14ac:dyDescent="0.25">
      <c r="A79" s="16"/>
      <c r="B79" s="17" t="s">
        <v>29</v>
      </c>
      <c r="C79" s="33">
        <v>0</v>
      </c>
      <c r="D79" s="33">
        <v>0</v>
      </c>
      <c r="E79" s="33">
        <v>0</v>
      </c>
      <c r="F79" s="33">
        <v>0</v>
      </c>
      <c r="G79" s="33">
        <v>15000</v>
      </c>
      <c r="H79" s="63"/>
      <c r="I79" s="64"/>
    </row>
    <row r="80" spans="1:9" ht="13.5" thickBot="1" x14ac:dyDescent="0.25">
      <c r="A80" s="16"/>
      <c r="B80" s="17" t="s">
        <v>30</v>
      </c>
      <c r="C80" s="33">
        <v>0</v>
      </c>
      <c r="D80" s="33">
        <v>0</v>
      </c>
      <c r="E80" s="33">
        <v>0</v>
      </c>
      <c r="F80" s="33">
        <v>0</v>
      </c>
      <c r="G80" s="33">
        <v>25000</v>
      </c>
      <c r="H80" s="63"/>
      <c r="I80" s="64"/>
    </row>
    <row r="81" spans="1:9" ht="13.5" thickBot="1" x14ac:dyDescent="0.25">
      <c r="A81" s="16" t="s">
        <v>22</v>
      </c>
      <c r="B81" s="17" t="s">
        <v>28</v>
      </c>
      <c r="C81" s="33">
        <v>0</v>
      </c>
      <c r="D81" s="33">
        <v>0</v>
      </c>
      <c r="E81" s="33">
        <v>0</v>
      </c>
      <c r="F81" s="33">
        <v>0</v>
      </c>
      <c r="G81" s="33">
        <v>15000</v>
      </c>
      <c r="H81" s="63"/>
      <c r="I81" s="64"/>
    </row>
    <row r="82" spans="1:9" ht="13.5" thickBot="1" x14ac:dyDescent="0.25">
      <c r="A82" s="16"/>
      <c r="B82" s="17" t="s">
        <v>29</v>
      </c>
      <c r="C82" s="33">
        <v>0</v>
      </c>
      <c r="D82" s="33">
        <v>0</v>
      </c>
      <c r="E82" s="33">
        <v>22000</v>
      </c>
      <c r="F82" s="33">
        <v>0</v>
      </c>
      <c r="G82" s="33">
        <v>2000</v>
      </c>
      <c r="H82" s="63"/>
      <c r="I82" s="64"/>
    </row>
    <row r="83" spans="1:9" ht="13.5" thickBot="1" x14ac:dyDescent="0.25">
      <c r="A83" s="16"/>
      <c r="B83" s="17" t="s">
        <v>30</v>
      </c>
      <c r="C83" s="33">
        <v>0</v>
      </c>
      <c r="D83" s="33">
        <v>0</v>
      </c>
      <c r="E83" s="33">
        <v>0</v>
      </c>
      <c r="F83" s="33">
        <v>20000</v>
      </c>
      <c r="G83" s="33">
        <v>0</v>
      </c>
      <c r="H83" s="104"/>
      <c r="I83" s="64"/>
    </row>
    <row r="84" spans="1:9" x14ac:dyDescent="0.2">
      <c r="A84" s="45" t="s">
        <v>10</v>
      </c>
      <c r="B84" s="17" t="s">
        <v>28</v>
      </c>
      <c r="C84" s="67"/>
      <c r="D84" s="68"/>
      <c r="E84" s="68"/>
      <c r="F84" s="68"/>
      <c r="G84" s="69"/>
      <c r="H84" s="70"/>
      <c r="I84" s="95" t="s">
        <v>50</v>
      </c>
    </row>
    <row r="85" spans="1:9" x14ac:dyDescent="0.2">
      <c r="A85" s="45"/>
      <c r="B85" s="17" t="s">
        <v>29</v>
      </c>
      <c r="C85" s="71"/>
      <c r="D85" s="38"/>
      <c r="E85" s="38"/>
      <c r="F85" s="38"/>
      <c r="G85" s="72"/>
      <c r="H85" s="70"/>
      <c r="I85" s="26" t="e">
        <f ca="1" xml:space="preserve"> _xll.PsiReduce(wrh_cus_num, "sum", "warehouses") + _xll.PsiReduce(fac_cus_num, "sum", "factories")</f>
        <v>#N/A</v>
      </c>
    </row>
    <row r="86" spans="1:9" ht="13.5" thickBot="1" x14ac:dyDescent="0.25">
      <c r="A86" s="45"/>
      <c r="B86" s="17" t="s">
        <v>30</v>
      </c>
      <c r="C86" s="73"/>
      <c r="D86" s="74"/>
      <c r="E86" s="74"/>
      <c r="F86" s="74"/>
      <c r="G86" s="75"/>
      <c r="H86" s="70"/>
      <c r="I86" s="26"/>
    </row>
    <row r="87" spans="1:9" x14ac:dyDescent="0.2">
      <c r="A87" s="16" t="s">
        <v>25</v>
      </c>
      <c r="B87" s="17" t="s">
        <v>28</v>
      </c>
      <c r="C87" s="47">
        <v>30000</v>
      </c>
      <c r="D87" s="48">
        <v>23000</v>
      </c>
      <c r="E87" s="48">
        <v>15000</v>
      </c>
      <c r="F87" s="48">
        <v>32000</v>
      </c>
      <c r="G87" s="49">
        <v>16000</v>
      </c>
      <c r="H87" s="70"/>
      <c r="I87" s="95" t="s">
        <v>12</v>
      </c>
    </row>
    <row r="88" spans="1:9" x14ac:dyDescent="0.2">
      <c r="A88" s="16"/>
      <c r="B88" s="17" t="s">
        <v>29</v>
      </c>
      <c r="C88" s="50">
        <v>20000</v>
      </c>
      <c r="D88" s="38">
        <v>15000</v>
      </c>
      <c r="E88" s="38">
        <v>22000</v>
      </c>
      <c r="F88" s="38">
        <v>12000</v>
      </c>
      <c r="G88" s="51">
        <v>18000</v>
      </c>
      <c r="H88" s="70"/>
      <c r="I88" s="26">
        <f ca="1" xml:space="preserve"> _xll.PsiCube(C87:G89, "customers", "products")</f>
        <v>30000</v>
      </c>
    </row>
    <row r="89" spans="1:9" ht="13.5" thickBot="1" x14ac:dyDescent="0.25">
      <c r="A89" s="16"/>
      <c r="B89" s="17" t="s">
        <v>30</v>
      </c>
      <c r="C89" s="52">
        <v>25000</v>
      </c>
      <c r="D89" s="53">
        <v>22000</v>
      </c>
      <c r="E89" s="53">
        <v>16000</v>
      </c>
      <c r="F89" s="53">
        <v>20000</v>
      </c>
      <c r="G89" s="54">
        <v>25000</v>
      </c>
      <c r="H89" s="70"/>
      <c r="I89" s="26"/>
    </row>
    <row r="90" spans="1:9" ht="13.5" thickBot="1" x14ac:dyDescent="0.25">
      <c r="A90" s="13"/>
      <c r="B90" s="14"/>
      <c r="C90" s="14"/>
      <c r="D90" s="14"/>
      <c r="E90" s="14"/>
      <c r="F90" s="14"/>
      <c r="G90" s="14"/>
      <c r="H90" s="12"/>
      <c r="I90" s="92" t="s">
        <v>52</v>
      </c>
    </row>
    <row r="91" spans="1:9" ht="14.25" thickTop="1" thickBot="1" x14ac:dyDescent="0.25">
      <c r="A91" s="76" t="s">
        <v>13</v>
      </c>
      <c r="B91" s="77"/>
      <c r="C91" s="78">
        <f>SUMPRODUCT(C10:F15,C41:F46)+SUMPRODUCT(C18:G23,C55:G60)+SUMPRODUCT(C26:G37,C72:G83)</f>
        <v>519700</v>
      </c>
      <c r="D91" s="79"/>
      <c r="E91" s="79"/>
      <c r="F91" s="79"/>
      <c r="G91" s="79"/>
      <c r="H91" s="79"/>
      <c r="I91" s="96" t="e">
        <f ca="1" xml:space="preserve"> _xll.PsiReduce(fac_wrh_cost * fac_wrh_num, "sum") + _xll.PsiReduce(fac_cus_cost * fac_cus_num, "sum") + _xll.PsiReduce(wrh_cus_cost * wrh_cus_num, "sum")</f>
        <v>#N/A</v>
      </c>
    </row>
    <row r="92" spans="1:9" ht="13.5" thickTop="1" x14ac:dyDescent="0.2"/>
    <row r="93" spans="1:9" ht="13.5" thickBot="1" x14ac:dyDescent="0.25"/>
    <row r="94" spans="1:9" ht="13.5" thickTop="1" x14ac:dyDescent="0.2">
      <c r="A94" s="90" t="s">
        <v>14</v>
      </c>
      <c r="B94" s="83"/>
      <c r="C94" s="83"/>
      <c r="D94" s="83"/>
      <c r="E94" s="83"/>
      <c r="F94" s="83"/>
      <c r="G94" s="83"/>
      <c r="H94" s="84"/>
    </row>
    <row r="95" spans="1:9" x14ac:dyDescent="0.2">
      <c r="A95" s="88" t="s">
        <v>31</v>
      </c>
      <c r="B95" s="81"/>
      <c r="C95" s="81"/>
      <c r="D95" s="81"/>
      <c r="E95" s="81"/>
      <c r="F95" s="81"/>
      <c r="G95" s="81"/>
      <c r="H95" s="89"/>
    </row>
    <row r="96" spans="1:9" x14ac:dyDescent="0.2">
      <c r="A96" s="88" t="s">
        <v>32</v>
      </c>
      <c r="B96" s="81"/>
      <c r="C96" s="81"/>
      <c r="D96" s="81"/>
      <c r="E96" s="81"/>
      <c r="F96" s="81"/>
      <c r="G96" s="81"/>
      <c r="H96" s="89"/>
    </row>
    <row r="97" spans="1:8" x14ac:dyDescent="0.2">
      <c r="A97" s="88"/>
      <c r="B97" s="81"/>
      <c r="C97" s="81"/>
      <c r="D97" s="81"/>
      <c r="E97" s="81"/>
      <c r="F97" s="81"/>
      <c r="G97" s="81"/>
      <c r="H97" s="89"/>
    </row>
    <row r="98" spans="1:8" x14ac:dyDescent="0.2">
      <c r="A98" s="91" t="s">
        <v>15</v>
      </c>
      <c r="B98" s="81"/>
      <c r="C98" s="81"/>
      <c r="D98" s="81"/>
      <c r="E98" s="81"/>
      <c r="F98" s="81"/>
      <c r="G98" s="81"/>
      <c r="H98" s="89"/>
    </row>
    <row r="99" spans="1:8" x14ac:dyDescent="0.2">
      <c r="A99" s="88" t="s">
        <v>33</v>
      </c>
      <c r="B99" s="81"/>
      <c r="C99" s="81"/>
      <c r="D99" s="81"/>
      <c r="E99" s="81"/>
      <c r="F99" s="81"/>
      <c r="G99" s="81"/>
      <c r="H99" s="89"/>
    </row>
    <row r="100" spans="1:8" x14ac:dyDescent="0.2">
      <c r="A100" s="88" t="s">
        <v>34</v>
      </c>
      <c r="B100" s="81"/>
      <c r="C100" s="81"/>
      <c r="D100" s="81"/>
      <c r="E100" s="81"/>
      <c r="F100" s="81"/>
      <c r="G100" s="81"/>
      <c r="H100" s="89"/>
    </row>
    <row r="101" spans="1:8" x14ac:dyDescent="0.2">
      <c r="A101" s="88" t="s">
        <v>35</v>
      </c>
      <c r="B101" s="81"/>
      <c r="C101" s="81"/>
      <c r="D101" s="81"/>
      <c r="E101" s="81"/>
      <c r="F101" s="81"/>
      <c r="G101" s="81"/>
      <c r="H101" s="89"/>
    </row>
    <row r="102" spans="1:8" x14ac:dyDescent="0.2">
      <c r="A102" s="88"/>
      <c r="B102" s="81"/>
      <c r="C102" s="81"/>
      <c r="D102" s="81"/>
      <c r="E102" s="81"/>
      <c r="F102" s="81"/>
      <c r="G102" s="81"/>
      <c r="H102" s="89"/>
    </row>
    <row r="103" spans="1:8" x14ac:dyDescent="0.2">
      <c r="A103" s="91" t="s">
        <v>16</v>
      </c>
      <c r="B103" s="81"/>
      <c r="C103" s="81"/>
      <c r="D103" s="81"/>
      <c r="E103" s="81"/>
      <c r="F103" s="81"/>
      <c r="G103" s="81"/>
      <c r="H103" s="89"/>
    </row>
    <row r="104" spans="1:8" x14ac:dyDescent="0.2">
      <c r="A104" s="88" t="s">
        <v>36</v>
      </c>
      <c r="B104" s="81"/>
      <c r="C104" s="81"/>
      <c r="D104" s="81"/>
      <c r="E104" s="81"/>
      <c r="F104" s="81"/>
      <c r="G104" s="81"/>
      <c r="H104" s="89"/>
    </row>
    <row r="105" spans="1:8" x14ac:dyDescent="0.2">
      <c r="A105" s="88" t="s">
        <v>37</v>
      </c>
      <c r="B105" s="81"/>
      <c r="C105" s="81"/>
      <c r="D105" s="81"/>
      <c r="E105" s="81"/>
      <c r="F105" s="81"/>
      <c r="G105" s="81"/>
      <c r="H105" s="89"/>
    </row>
    <row r="106" spans="1:8" x14ac:dyDescent="0.2">
      <c r="A106" s="88" t="s">
        <v>38</v>
      </c>
      <c r="B106" s="81"/>
      <c r="C106" s="81"/>
      <c r="D106" s="81"/>
      <c r="E106" s="81"/>
      <c r="F106" s="81"/>
      <c r="G106" s="81"/>
      <c r="H106" s="89"/>
    </row>
    <row r="107" spans="1:8" x14ac:dyDescent="0.2">
      <c r="A107" s="88" t="s">
        <v>39</v>
      </c>
      <c r="B107" s="81"/>
      <c r="C107" s="81"/>
      <c r="D107" s="81"/>
      <c r="E107" s="81"/>
      <c r="F107" s="81"/>
      <c r="G107" s="81"/>
      <c r="H107" s="89"/>
    </row>
    <row r="108" spans="1:8" ht="13.5" thickBot="1" x14ac:dyDescent="0.25">
      <c r="A108" s="85" t="s">
        <v>40</v>
      </c>
      <c r="B108" s="86"/>
      <c r="C108" s="86"/>
      <c r="D108" s="86"/>
      <c r="E108" s="86"/>
      <c r="F108" s="86"/>
      <c r="G108" s="86"/>
      <c r="H108" s="87"/>
    </row>
    <row r="109" spans="1:8" ht="13.5" thickTop="1" x14ac:dyDescent="0.2"/>
  </sheetData>
  <printOptions gridLinesSet="0"/>
  <pageMargins left="0.75" right="0.75" top="1" bottom="1" header="0.5" footer="0.5"/>
  <pageSetup orientation="portrait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58</vt:i4>
      </vt:variant>
    </vt:vector>
  </HeadingPairs>
  <TitlesOfParts>
    <vt:vector size="60" baseType="lpstr">
      <vt:lpstr>Transport3</vt:lpstr>
      <vt:lpstr>Transport3Cube</vt:lpstr>
      <vt:lpstr>Transport3Cube!cap_fac</vt:lpstr>
      <vt:lpstr>cap_fac</vt:lpstr>
      <vt:lpstr>Transport3Cube!cap_wrh</vt:lpstr>
      <vt:lpstr>cap_wrh</vt:lpstr>
      <vt:lpstr>Transport3!cus_demand</vt:lpstr>
      <vt:lpstr>Transport3Cube!cus_demand</vt:lpstr>
      <vt:lpstr>Transport3Cube!customers</vt:lpstr>
      <vt:lpstr>customers</vt:lpstr>
      <vt:lpstr>Transport3Cube!Demand</vt:lpstr>
      <vt:lpstr>Demand</vt:lpstr>
      <vt:lpstr>Transport3Cube!fac_cus_cost</vt:lpstr>
      <vt:lpstr>fac_cus_cost</vt:lpstr>
      <vt:lpstr>Transport3Cube!fac_cus_num</vt:lpstr>
      <vt:lpstr>fac_cus_num</vt:lpstr>
      <vt:lpstr>Transport3Cube!fac_wrh_cost</vt:lpstr>
      <vt:lpstr>fac_wrh_cost</vt:lpstr>
      <vt:lpstr>Transport3Cube!fac_wrh_num</vt:lpstr>
      <vt:lpstr>fac_wrh_num</vt:lpstr>
      <vt:lpstr>Transport3Cube!factories</vt:lpstr>
      <vt:lpstr>factories</vt:lpstr>
      <vt:lpstr>Transport3Cube!Factory_capacity</vt:lpstr>
      <vt:lpstr>Factory_capacity</vt:lpstr>
      <vt:lpstr>Transport3Cube!Factory_to_customer</vt:lpstr>
      <vt:lpstr>Factory_to_customer</vt:lpstr>
      <vt:lpstr>Transport3Cube!Factory_to_warehouse</vt:lpstr>
      <vt:lpstr>Factory_to_warehouse</vt:lpstr>
      <vt:lpstr>Transport3!num_from_fac</vt:lpstr>
      <vt:lpstr>Transport3Cube!num_from_fac</vt:lpstr>
      <vt:lpstr>Transport3!num_from_wrh</vt:lpstr>
      <vt:lpstr>Transport3Cube!num_from_wrh</vt:lpstr>
      <vt:lpstr>Transport3!num_to_cus</vt:lpstr>
      <vt:lpstr>Transport3Cube!num_to_cus</vt:lpstr>
      <vt:lpstr>Transport3!num_to_wrh</vt:lpstr>
      <vt:lpstr>Transport3Cube!num_to_wrh</vt:lpstr>
      <vt:lpstr>Transport3Cube!products</vt:lpstr>
      <vt:lpstr>products</vt:lpstr>
      <vt:lpstr>Transport3!tot_cost</vt:lpstr>
      <vt:lpstr>Transport3Cube!tot_cost</vt:lpstr>
      <vt:lpstr>Transport3Cube!Total_cost</vt:lpstr>
      <vt:lpstr>Total_cost</vt:lpstr>
      <vt:lpstr>Transport3Cube!Total_from_factory</vt:lpstr>
      <vt:lpstr>Total_from_factory</vt:lpstr>
      <vt:lpstr>Transport3Cube!Total_from_warehouse</vt:lpstr>
      <vt:lpstr>Total_from_warehouse</vt:lpstr>
      <vt:lpstr>Transport3Cube!Total_to_customer</vt:lpstr>
      <vt:lpstr>Total_to_customer</vt:lpstr>
      <vt:lpstr>Transport3Cube!Total_to_warehouse</vt:lpstr>
      <vt:lpstr>Total_to_warehouse</vt:lpstr>
      <vt:lpstr>Transport3Cube!Warehouse_capacity</vt:lpstr>
      <vt:lpstr>Warehouse_capacity</vt:lpstr>
      <vt:lpstr>Transport3Cube!Warehouse_customer</vt:lpstr>
      <vt:lpstr>Warehouse_customer</vt:lpstr>
      <vt:lpstr>Transport3Cube!warehouses</vt:lpstr>
      <vt:lpstr>warehouses</vt:lpstr>
      <vt:lpstr>Transport3Cube!wrh_cus_cost</vt:lpstr>
      <vt:lpstr>wrh_cus_cost</vt:lpstr>
      <vt:lpstr>Transport3Cube!wrh_cus_num</vt:lpstr>
      <vt:lpstr>wrh_cus_num</vt:lpstr>
    </vt:vector>
  </TitlesOfParts>
  <Company>Frontline Systems,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Frontline Systems, Inc.</dc:creator>
  <cp:lastModifiedBy>Sima Maleki</cp:lastModifiedBy>
  <dcterms:created xsi:type="dcterms:W3CDTF">1999-05-07T21:16:48Z</dcterms:created>
  <dcterms:modified xsi:type="dcterms:W3CDTF">2014-05-28T16:38:21Z</dcterms:modified>
</cp:coreProperties>
</file>